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985" windowWidth="18315" windowHeight="5910" tabRatio="921" activeTab="8"/>
  </bookViews>
  <sheets>
    <sheet name="Start D K1" sheetId="114" r:id="rId1"/>
    <sheet name="Start H K1" sheetId="33" r:id="rId2"/>
    <sheet name="Start D K2" sheetId="121" r:id="rId3"/>
    <sheet name="Start H k2" sheetId="102" r:id="rId4"/>
    <sheet name="Start D Final" sheetId="123" r:id="rId5"/>
    <sheet name="Start H Final" sheetId="72" r:id="rId6"/>
    <sheet name="D Kval" sheetId="127" r:id="rId7"/>
    <sheet name="H Kval" sheetId="85" r:id="rId8"/>
    <sheet name="D Final " sheetId="132" r:id="rId9"/>
    <sheet name="H Final" sheetId="91" r:id="rId10"/>
  </sheets>
  <definedNames>
    <definedName name="_xlnm._FilterDatabase" localSheetId="8" hidden="1">'D Final '!$B$10:$X$10</definedName>
    <definedName name="_xlnm._FilterDatabase" localSheetId="6" hidden="1">'D Kval'!$A$10:$S$10</definedName>
    <definedName name="_xlnm._FilterDatabase" localSheetId="9" hidden="1">'H Final'!$B$10:$X$10</definedName>
    <definedName name="_xlnm._FilterDatabase" localSheetId="7" hidden="1">'H Kval'!$A$10:$S$10</definedName>
    <definedName name="_xlnm._FilterDatabase" localSheetId="4" hidden="1">'Start D Final'!$A$7:$T$7</definedName>
    <definedName name="_xlnm._FilterDatabase" localSheetId="0" hidden="1">'Start D K1'!$B$8:$I$8</definedName>
    <definedName name="_xlnm._FilterDatabase" localSheetId="2" hidden="1">'Start D K2'!$A$8:$F$8</definedName>
    <definedName name="_xlnm._FilterDatabase" localSheetId="5" hidden="1">'Start H Final'!$A$7:$T$7</definedName>
    <definedName name="_xlnm._FilterDatabase" localSheetId="1" hidden="1">'Start H K1'!$B$8:$I$8</definedName>
    <definedName name="_xlnm._FilterDatabase" localSheetId="3" hidden="1">'Start H k2'!$B$8:$F$8</definedName>
    <definedName name="_xlnm.Print_Area" localSheetId="8">'D Final '!$A$1:$X$19</definedName>
    <definedName name="_xlnm.Print_Area" localSheetId="6">'D Kval'!$A$1:$S$19</definedName>
    <definedName name="_xlnm.Print_Area" localSheetId="9">'H Final'!$A$1:$X$23</definedName>
    <definedName name="_xlnm.Print_Area" localSheetId="7">'H Kval'!$A$1:$S$33</definedName>
    <definedName name="_xlnm.Print_Area" localSheetId="4">'Start D Final'!$A$1:$T$16</definedName>
    <definedName name="_xlnm.Print_Area" localSheetId="0">'Start D K1'!$A$1:$F$17</definedName>
    <definedName name="_xlnm.Print_Area" localSheetId="2">'Start D K2'!$A$1:$F$17</definedName>
    <definedName name="_xlnm.Print_Area" localSheetId="5">'Start H Final'!$A$1:$T$20</definedName>
    <definedName name="_xlnm.Print_Area" localSheetId="1">'Start H K1'!$A$1:$F$31</definedName>
    <definedName name="_xlnm.Print_Area" localSheetId="3">'Start H k2'!$A$1:$F$31</definedName>
    <definedName name="_xlnm.Print_Titles" localSheetId="6">'D Kval'!$6:$10</definedName>
    <definedName name="_xlnm.Print_Titles" localSheetId="7">'H Kval'!$6:$10</definedName>
  </definedNames>
  <calcPr calcId="125725"/>
</workbook>
</file>

<file path=xl/calcChain.xml><?xml version="1.0" encoding="utf-8"?>
<calcChain xmlns="http://schemas.openxmlformats.org/spreadsheetml/2006/main">
  <c r="O19" i="132"/>
  <c r="N19" s="1"/>
  <c r="I19"/>
  <c r="H19" s="1"/>
  <c r="O18"/>
  <c r="N18" s="1"/>
  <c r="P18" s="1"/>
  <c r="I18"/>
  <c r="H18" s="1"/>
  <c r="O17"/>
  <c r="N17" s="1"/>
  <c r="I17"/>
  <c r="H17" s="1"/>
  <c r="O16"/>
  <c r="N16" s="1"/>
  <c r="I16"/>
  <c r="H16" s="1"/>
  <c r="O13"/>
  <c r="N13" s="1"/>
  <c r="I13"/>
  <c r="H13" s="1"/>
  <c r="O15"/>
  <c r="N15" s="1"/>
  <c r="P15" s="1"/>
  <c r="I15"/>
  <c r="H15" s="1"/>
  <c r="O12"/>
  <c r="N12" s="1"/>
  <c r="I12"/>
  <c r="H12" s="1"/>
  <c r="O14"/>
  <c r="N14" s="1"/>
  <c r="P14" s="1"/>
  <c r="I14"/>
  <c r="H14"/>
  <c r="O11"/>
  <c r="N11" s="1"/>
  <c r="I11"/>
  <c r="H11" s="1"/>
  <c r="O22" i="91"/>
  <c r="N22" s="1"/>
  <c r="I22"/>
  <c r="H22" s="1"/>
  <c r="O15"/>
  <c r="N15" s="1"/>
  <c r="I15"/>
  <c r="H15" s="1"/>
  <c r="O19"/>
  <c r="N19" s="1"/>
  <c r="I19"/>
  <c r="H19" s="1"/>
  <c r="O18"/>
  <c r="N18" s="1"/>
  <c r="I18"/>
  <c r="H18" s="1"/>
  <c r="O17"/>
  <c r="N17" s="1"/>
  <c r="I17"/>
  <c r="H17" s="1"/>
  <c r="O16"/>
  <c r="N16" s="1"/>
  <c r="I16"/>
  <c r="H16" s="1"/>
  <c r="O21"/>
  <c r="N21" s="1"/>
  <c r="I21"/>
  <c r="H21" s="1"/>
  <c r="O20"/>
  <c r="N20" s="1"/>
  <c r="I20"/>
  <c r="H20" s="1"/>
  <c r="O14"/>
  <c r="N14" s="1"/>
  <c r="I14"/>
  <c r="H14" s="1"/>
  <c r="O23"/>
  <c r="N23" s="1"/>
  <c r="P23" s="1"/>
  <c r="I23"/>
  <c r="H23" s="1"/>
  <c r="O13"/>
  <c r="N13" s="1"/>
  <c r="I13"/>
  <c r="H13" s="1"/>
  <c r="O12"/>
  <c r="N12" s="1"/>
  <c r="I12"/>
  <c r="H12"/>
  <c r="O11"/>
  <c r="N11" s="1"/>
  <c r="I11"/>
  <c r="H11" s="1"/>
  <c r="O17" i="72"/>
  <c r="N17" s="1"/>
  <c r="I17"/>
  <c r="H17" s="1"/>
  <c r="O16"/>
  <c r="N16" s="1"/>
  <c r="I16"/>
  <c r="H16" s="1"/>
  <c r="O15"/>
  <c r="N15" s="1"/>
  <c r="I15"/>
  <c r="H15" s="1"/>
  <c r="O14"/>
  <c r="N14" s="1"/>
  <c r="I14"/>
  <c r="H14" s="1"/>
  <c r="O13"/>
  <c r="N13" s="1"/>
  <c r="I13"/>
  <c r="H13" s="1"/>
  <c r="O12"/>
  <c r="N12" s="1"/>
  <c r="I12"/>
  <c r="H12" s="1"/>
  <c r="O11"/>
  <c r="N11" s="1"/>
  <c r="I11"/>
  <c r="H11" s="1"/>
  <c r="O10"/>
  <c r="N10" s="1"/>
  <c r="I10"/>
  <c r="H10" s="1"/>
  <c r="O9"/>
  <c r="N9" s="1"/>
  <c r="I9"/>
  <c r="H9" s="1"/>
  <c r="O8"/>
  <c r="N8" s="1"/>
  <c r="I8"/>
  <c r="H8" s="1"/>
  <c r="O18"/>
  <c r="N18" s="1"/>
  <c r="P18" s="1"/>
  <c r="I18"/>
  <c r="H18" s="1"/>
  <c r="O19"/>
  <c r="N19" s="1"/>
  <c r="I19"/>
  <c r="H19" s="1"/>
  <c r="O20"/>
  <c r="N20" s="1"/>
  <c r="P20" s="1"/>
  <c r="I20"/>
  <c r="H20" s="1"/>
  <c r="P16" i="91" l="1"/>
  <c r="P15"/>
  <c r="J13"/>
  <c r="P13"/>
  <c r="J12"/>
  <c r="J14" i="132"/>
  <c r="J12"/>
  <c r="P11"/>
  <c r="Q11" s="1"/>
  <c r="J16"/>
  <c r="J17"/>
  <c r="P12"/>
  <c r="P17"/>
  <c r="J11"/>
  <c r="K11" s="1"/>
  <c r="J15"/>
  <c r="J13"/>
  <c r="P16"/>
  <c r="Q16" s="1"/>
  <c r="J18"/>
  <c r="J19"/>
  <c r="P13"/>
  <c r="Q15" s="1"/>
  <c r="P19"/>
  <c r="J18" i="91"/>
  <c r="P21"/>
  <c r="P12"/>
  <c r="J23"/>
  <c r="J14"/>
  <c r="K14" s="1"/>
  <c r="P20"/>
  <c r="J16"/>
  <c r="J17"/>
  <c r="P18"/>
  <c r="J15"/>
  <c r="J22"/>
  <c r="J20"/>
  <c r="J21"/>
  <c r="J19"/>
  <c r="P19"/>
  <c r="J11"/>
  <c r="P11"/>
  <c r="P14"/>
  <c r="Q14" s="1"/>
  <c r="P17"/>
  <c r="P22"/>
  <c r="P9" i="72"/>
  <c r="P13"/>
  <c r="P8"/>
  <c r="J8"/>
  <c r="J18"/>
  <c r="J11"/>
  <c r="J12"/>
  <c r="J20"/>
  <c r="J19"/>
  <c r="J10"/>
  <c r="J13"/>
  <c r="J14"/>
  <c r="P15"/>
  <c r="J17"/>
  <c r="J9"/>
  <c r="P11"/>
  <c r="P19"/>
  <c r="P10"/>
  <c r="P14"/>
  <c r="J15"/>
  <c r="K15" s="1"/>
  <c r="J16"/>
  <c r="P17"/>
  <c r="P12"/>
  <c r="P16"/>
  <c r="Q16" s="1"/>
  <c r="Q18" i="132" l="1"/>
  <c r="K13"/>
  <c r="K14"/>
  <c r="K17"/>
  <c r="Q19"/>
  <c r="K19"/>
  <c r="K15"/>
  <c r="R15" s="1"/>
  <c r="Q17"/>
  <c r="K16"/>
  <c r="R16" s="1"/>
  <c r="R11"/>
  <c r="Q13"/>
  <c r="K18"/>
  <c r="R18" s="1"/>
  <c r="Q14"/>
  <c r="Q12"/>
  <c r="K12"/>
  <c r="Q23" i="91"/>
  <c r="R14"/>
  <c r="Q11"/>
  <c r="K17"/>
  <c r="K18"/>
  <c r="Q22"/>
  <c r="K11"/>
  <c r="K21"/>
  <c r="K22"/>
  <c r="R22" s="1"/>
  <c r="K16"/>
  <c r="Q12"/>
  <c r="Q16"/>
  <c r="Q15"/>
  <c r="Q18"/>
  <c r="Q13"/>
  <c r="K19"/>
  <c r="K12"/>
  <c r="K23"/>
  <c r="R23" s="1"/>
  <c r="Q17"/>
  <c r="Q19"/>
  <c r="K20"/>
  <c r="K15"/>
  <c r="R15" s="1"/>
  <c r="Q20"/>
  <c r="Q21"/>
  <c r="K13"/>
  <c r="Q12" i="72"/>
  <c r="K16"/>
  <c r="Q8"/>
  <c r="Q13"/>
  <c r="Q19"/>
  <c r="Q20"/>
  <c r="K13"/>
  <c r="K12"/>
  <c r="R12" s="1"/>
  <c r="Q17"/>
  <c r="K8"/>
  <c r="Q11"/>
  <c r="K17"/>
  <c r="R17" s="1"/>
  <c r="K10"/>
  <c r="K11"/>
  <c r="R16"/>
  <c r="Q14"/>
  <c r="K9"/>
  <c r="Q15"/>
  <c r="R15" s="1"/>
  <c r="K19"/>
  <c r="R19" s="1"/>
  <c r="Q9"/>
  <c r="Q10"/>
  <c r="Q18"/>
  <c r="K14"/>
  <c r="K20"/>
  <c r="R20" s="1"/>
  <c r="K18"/>
  <c r="R18" s="1"/>
  <c r="R17" i="91" l="1"/>
  <c r="R19" i="132"/>
  <c r="R17"/>
  <c r="R12"/>
  <c r="R14"/>
  <c r="R13"/>
  <c r="S13" s="1"/>
  <c r="R21" i="91"/>
  <c r="R16"/>
  <c r="R19"/>
  <c r="R11"/>
  <c r="S11" s="1"/>
  <c r="R13"/>
  <c r="R20"/>
  <c r="R12"/>
  <c r="S22"/>
  <c r="R18"/>
  <c r="R14" i="72"/>
  <c r="R13"/>
  <c r="R11"/>
  <c r="R8"/>
  <c r="R9"/>
  <c r="S9" s="1"/>
  <c r="R10"/>
  <c r="S12"/>
  <c r="S16" i="91" l="1"/>
  <c r="S14" i="132"/>
  <c r="S19"/>
  <c r="S15"/>
  <c r="S11"/>
  <c r="S12"/>
  <c r="S16"/>
  <c r="S18"/>
  <c r="S17"/>
  <c r="S12" i="91"/>
  <c r="S23"/>
  <c r="S20"/>
  <c r="S19"/>
  <c r="S15"/>
  <c r="S17"/>
  <c r="S18"/>
  <c r="S13"/>
  <c r="S14"/>
  <c r="S21"/>
  <c r="S20" i="72"/>
  <c r="S16"/>
  <c r="S14"/>
  <c r="S8"/>
  <c r="S17"/>
  <c r="S19"/>
  <c r="S10"/>
  <c r="S11"/>
  <c r="S18"/>
  <c r="S13"/>
  <c r="S15"/>
  <c r="W19" i="132" l="1"/>
  <c r="V19" s="1"/>
  <c r="W23" i="91"/>
  <c r="V23" s="1"/>
  <c r="W14"/>
  <c r="V14" s="1"/>
  <c r="W20"/>
  <c r="V20" s="1"/>
  <c r="O8" i="123"/>
  <c r="N8" s="1"/>
  <c r="I8"/>
  <c r="H8" s="1"/>
  <c r="O10"/>
  <c r="N10" s="1"/>
  <c r="I10"/>
  <c r="H10" s="1"/>
  <c r="O9"/>
  <c r="N9" s="1"/>
  <c r="I9"/>
  <c r="H9" s="1"/>
  <c r="O11"/>
  <c r="N11" s="1"/>
  <c r="I11"/>
  <c r="H11" s="1"/>
  <c r="O12"/>
  <c r="N12" s="1"/>
  <c r="I12"/>
  <c r="H12" s="1"/>
  <c r="O13"/>
  <c r="N13" s="1"/>
  <c r="I13"/>
  <c r="H13" s="1"/>
  <c r="O15"/>
  <c r="N15" s="1"/>
  <c r="I15"/>
  <c r="H15" s="1"/>
  <c r="O14"/>
  <c r="N14" s="1"/>
  <c r="I14"/>
  <c r="H14"/>
  <c r="O16"/>
  <c r="N16" s="1"/>
  <c r="I16"/>
  <c r="H16" s="1"/>
  <c r="P14" l="1"/>
  <c r="P11"/>
  <c r="J15"/>
  <c r="J14"/>
  <c r="P13"/>
  <c r="P10"/>
  <c r="P16"/>
  <c r="J11"/>
  <c r="J9"/>
  <c r="P15"/>
  <c r="P9"/>
  <c r="J13"/>
  <c r="J10"/>
  <c r="J8"/>
  <c r="J16"/>
  <c r="J12"/>
  <c r="P12"/>
  <c r="P8"/>
  <c r="O30" i="85"/>
  <c r="N30" s="1"/>
  <c r="O24"/>
  <c r="N24" s="1"/>
  <c r="O21"/>
  <c r="N21" s="1"/>
  <c r="O25"/>
  <c r="N25" s="1"/>
  <c r="O29"/>
  <c r="N29" s="1"/>
  <c r="O33"/>
  <c r="N33" s="1"/>
  <c r="O23"/>
  <c r="N23" s="1"/>
  <c r="O26"/>
  <c r="N26" s="1"/>
  <c r="O32"/>
  <c r="N32" s="1"/>
  <c r="O22"/>
  <c r="N22" s="1"/>
  <c r="O20"/>
  <c r="N20" s="1"/>
  <c r="O27"/>
  <c r="N27" s="1"/>
  <c r="O28"/>
  <c r="N28" s="1"/>
  <c r="O31"/>
  <c r="N31" s="1"/>
  <c r="O19"/>
  <c r="N19" s="1"/>
  <c r="O18"/>
  <c r="N18" s="1"/>
  <c r="O13"/>
  <c r="N13" s="1"/>
  <c r="O17"/>
  <c r="N17" s="1"/>
  <c r="O16"/>
  <c r="N16" s="1"/>
  <c r="O15"/>
  <c r="N15" s="1"/>
  <c r="O14"/>
  <c r="N14" s="1"/>
  <c r="O12"/>
  <c r="N12" s="1"/>
  <c r="O11"/>
  <c r="N11" s="1"/>
  <c r="P18" l="1"/>
  <c r="P31"/>
  <c r="P16"/>
  <c r="P17"/>
  <c r="P14"/>
  <c r="P22"/>
  <c r="P23"/>
  <c r="P19"/>
  <c r="P28"/>
  <c r="P29"/>
  <c r="P24"/>
  <c r="P13"/>
  <c r="P27"/>
  <c r="P32"/>
  <c r="P33"/>
  <c r="P21"/>
  <c r="P11"/>
  <c r="P12"/>
  <c r="P25"/>
  <c r="P26"/>
  <c r="P15"/>
  <c r="P20"/>
  <c r="P30"/>
  <c r="Q30" l="1"/>
  <c r="Q27"/>
  <c r="Q19"/>
  <c r="Q12"/>
  <c r="Q13"/>
  <c r="Q14"/>
  <c r="Q31"/>
  <c r="Q20"/>
  <c r="Q15"/>
  <c r="Q11"/>
  <c r="Q22"/>
  <c r="Q17"/>
  <c r="Q25"/>
  <c r="Q23"/>
  <c r="Q33"/>
  <c r="Q29"/>
  <c r="Q26"/>
  <c r="Q21"/>
  <c r="Q32"/>
  <c r="Q24"/>
  <c r="Q28"/>
  <c r="Q16"/>
  <c r="Q18"/>
  <c r="I15" l="1"/>
  <c r="H15" s="1"/>
  <c r="I16"/>
  <c r="H16" s="1"/>
  <c r="I17"/>
  <c r="H17" s="1"/>
  <c r="I13"/>
  <c r="H13" s="1"/>
  <c r="I18"/>
  <c r="H18" s="1"/>
  <c r="I19"/>
  <c r="H19" s="1"/>
  <c r="I31"/>
  <c r="H31" s="1"/>
  <c r="I28"/>
  <c r="H28" s="1"/>
  <c r="I27"/>
  <c r="H27" s="1"/>
  <c r="I20"/>
  <c r="H20" s="1"/>
  <c r="I22"/>
  <c r="H22" s="1"/>
  <c r="I32"/>
  <c r="H32" s="1"/>
  <c r="I26"/>
  <c r="H26" s="1"/>
  <c r="I23"/>
  <c r="H23" s="1"/>
  <c r="I33"/>
  <c r="H33" s="1"/>
  <c r="I29"/>
  <c r="H29" s="1"/>
  <c r="I25"/>
  <c r="H25" s="1"/>
  <c r="I14"/>
  <c r="H14" s="1"/>
  <c r="G31" i="33" l="1"/>
  <c r="W16" i="91" l="1"/>
  <c r="V16" s="1"/>
  <c r="G11" i="33" l="1"/>
  <c r="G12"/>
  <c r="G13"/>
  <c r="G14"/>
  <c r="G15"/>
  <c r="G16"/>
  <c r="G17"/>
  <c r="G18"/>
  <c r="G19"/>
  <c r="G20"/>
  <c r="G21"/>
  <c r="G22"/>
  <c r="G23"/>
  <c r="G24"/>
  <c r="G25"/>
  <c r="G26"/>
  <c r="G27"/>
  <c r="G28"/>
  <c r="W18" i="132" l="1"/>
  <c r="V18" s="1"/>
  <c r="Q16" i="123" l="1"/>
  <c r="Q10"/>
  <c r="Q14"/>
  <c r="Q11"/>
  <c r="Q8"/>
  <c r="Q15"/>
  <c r="Q12"/>
  <c r="Q13"/>
  <c r="Q9"/>
  <c r="K14"/>
  <c r="R14" s="1"/>
  <c r="K9"/>
  <c r="K11"/>
  <c r="R11" s="1"/>
  <c r="K15"/>
  <c r="R15" s="1"/>
  <c r="K13"/>
  <c r="K16"/>
  <c r="R16" s="1"/>
  <c r="K8"/>
  <c r="R8" s="1"/>
  <c r="K12"/>
  <c r="R12" s="1"/>
  <c r="K10"/>
  <c r="R10" s="1"/>
  <c r="R9" l="1"/>
  <c r="S10"/>
  <c r="R13"/>
  <c r="S12" s="1"/>
  <c r="S15"/>
  <c r="S11" l="1"/>
  <c r="S9"/>
  <c r="S14"/>
  <c r="S16"/>
  <c r="S13"/>
  <c r="S8"/>
  <c r="W14" i="132"/>
  <c r="V14"/>
  <c r="W11"/>
  <c r="V11" s="1"/>
  <c r="W12"/>
  <c r="V12" s="1"/>
  <c r="W13"/>
  <c r="V13" s="1"/>
  <c r="W16"/>
  <c r="V16" s="1"/>
  <c r="W17"/>
  <c r="V17" s="1"/>
  <c r="W11" i="91"/>
  <c r="V11" s="1"/>
  <c r="W12"/>
  <c r="V12" s="1"/>
  <c r="W19"/>
  <c r="V19" s="1"/>
  <c r="W18"/>
  <c r="V18" s="1"/>
  <c r="W15"/>
  <c r="V15" s="1"/>
  <c r="W21"/>
  <c r="V21" s="1"/>
  <c r="W17"/>
  <c r="V17" s="1"/>
  <c r="W13"/>
  <c r="V13" s="1"/>
  <c r="W22"/>
  <c r="V22" s="1"/>
  <c r="G10" i="114"/>
  <c r="G11"/>
  <c r="G9"/>
  <c r="G15"/>
  <c r="G13"/>
  <c r="G17"/>
  <c r="G14"/>
  <c r="G18"/>
  <c r="G16"/>
  <c r="G12"/>
  <c r="G19"/>
  <c r="G9" i="33"/>
  <c r="G30"/>
  <c r="G10"/>
  <c r="G29"/>
  <c r="X15" i="91" l="1"/>
  <c r="X16"/>
  <c r="X14"/>
  <c r="X23"/>
  <c r="X20"/>
  <c r="A22"/>
  <c r="X17"/>
  <c r="X13"/>
  <c r="A13" s="1"/>
  <c r="X22"/>
  <c r="A23" s="1"/>
  <c r="X21"/>
  <c r="A17" s="1"/>
  <c r="X19"/>
  <c r="X12"/>
  <c r="A12" s="1"/>
  <c r="X18"/>
  <c r="X11"/>
  <c r="A11" s="1"/>
  <c r="D8" i="132"/>
  <c r="O18" i="127"/>
  <c r="N18" s="1"/>
  <c r="I18"/>
  <c r="H18" s="1"/>
  <c r="O19"/>
  <c r="N19" s="1"/>
  <c r="I19"/>
  <c r="H19" s="1"/>
  <c r="O16"/>
  <c r="N16" s="1"/>
  <c r="I16"/>
  <c r="H16" s="1"/>
  <c r="O17"/>
  <c r="N17" s="1"/>
  <c r="I17"/>
  <c r="H17" s="1"/>
  <c r="O14"/>
  <c r="N14" s="1"/>
  <c r="I14"/>
  <c r="H14" s="1"/>
  <c r="O13"/>
  <c r="N13" s="1"/>
  <c r="I13"/>
  <c r="H13" s="1"/>
  <c r="O12"/>
  <c r="N12" s="1"/>
  <c r="I12"/>
  <c r="H12" s="1"/>
  <c r="O15"/>
  <c r="N15" s="1"/>
  <c r="I15"/>
  <c r="H15" s="1"/>
  <c r="O11"/>
  <c r="N11" s="1"/>
  <c r="I11"/>
  <c r="H11" s="1"/>
  <c r="D8"/>
  <c r="I21" i="85"/>
  <c r="H21" s="1"/>
  <c r="I24"/>
  <c r="H24" s="1"/>
  <c r="I30"/>
  <c r="H30" s="1"/>
  <c r="I12"/>
  <c r="H12" s="1"/>
  <c r="I11"/>
  <c r="H11" s="1"/>
  <c r="D24" i="114"/>
  <c r="D22"/>
  <c r="A21" i="91" l="1"/>
  <c r="A19"/>
  <c r="A20"/>
  <c r="Y22"/>
  <c r="Y18"/>
  <c r="A18"/>
  <c r="Y16"/>
  <c r="A16"/>
  <c r="Y14"/>
  <c r="A14"/>
  <c r="Y15"/>
  <c r="A15"/>
  <c r="J30" i="85"/>
  <c r="J24"/>
  <c r="J25"/>
  <c r="J20"/>
  <c r="J15"/>
  <c r="J29"/>
  <c r="J22"/>
  <c r="J31"/>
  <c r="J13"/>
  <c r="J19"/>
  <c r="J33"/>
  <c r="J27"/>
  <c r="J17"/>
  <c r="J26"/>
  <c r="J28"/>
  <c r="J23"/>
  <c r="J16"/>
  <c r="J32"/>
  <c r="J18"/>
  <c r="K18" s="1"/>
  <c r="R18" s="1"/>
  <c r="J21"/>
  <c r="J12"/>
  <c r="K12" s="1"/>
  <c r="R12" s="1"/>
  <c r="J14"/>
  <c r="Y13" i="91"/>
  <c r="Y12"/>
  <c r="Y19"/>
  <c r="Y17"/>
  <c r="Y20"/>
  <c r="Y11"/>
  <c r="Y23"/>
  <c r="Y21"/>
  <c r="J11" i="85"/>
  <c r="K11" s="1"/>
  <c r="R11" s="1"/>
  <c r="P14" i="127"/>
  <c r="P11"/>
  <c r="P13"/>
  <c r="P12"/>
  <c r="P15"/>
  <c r="P18"/>
  <c r="P19"/>
  <c r="P16"/>
  <c r="P17"/>
  <c r="J18"/>
  <c r="J19"/>
  <c r="J16"/>
  <c r="J15"/>
  <c r="J12"/>
  <c r="J14"/>
  <c r="J17"/>
  <c r="J13"/>
  <c r="J11"/>
  <c r="K16" i="85" l="1"/>
  <c r="R16" s="1"/>
  <c r="K21"/>
  <c r="R21" s="1"/>
  <c r="K23"/>
  <c r="R23" s="1"/>
  <c r="K27"/>
  <c r="R27" s="1"/>
  <c r="K31"/>
  <c r="R31" s="1"/>
  <c r="K20"/>
  <c r="R20" s="1"/>
  <c r="K28"/>
  <c r="R28" s="1"/>
  <c r="K33"/>
  <c r="R33" s="1"/>
  <c r="K22"/>
  <c r="R22" s="1"/>
  <c r="K25"/>
  <c r="R25" s="1"/>
  <c r="K14"/>
  <c r="R14" s="1"/>
  <c r="K32"/>
  <c r="R32" s="1"/>
  <c r="K26"/>
  <c r="R26" s="1"/>
  <c r="K19"/>
  <c r="R19" s="1"/>
  <c r="K29"/>
  <c r="R29" s="1"/>
  <c r="K24"/>
  <c r="R24" s="1"/>
  <c r="K17"/>
  <c r="R17" s="1"/>
  <c r="K13"/>
  <c r="R13" s="1"/>
  <c r="K15"/>
  <c r="R15" s="1"/>
  <c r="K30"/>
  <c r="R30" s="1"/>
  <c r="Q11" i="127"/>
  <c r="Q12"/>
  <c r="Q19"/>
  <c r="Q18"/>
  <c r="Q14"/>
  <c r="Q16"/>
  <c r="Q13"/>
  <c r="Q17"/>
  <c r="Q15"/>
  <c r="K11"/>
  <c r="R11" s="1"/>
  <c r="K12"/>
  <c r="K16"/>
  <c r="K14"/>
  <c r="K18"/>
  <c r="K13"/>
  <c r="K19"/>
  <c r="K15"/>
  <c r="K17"/>
  <c r="S18" i="85" l="1"/>
  <c r="S13"/>
  <c r="S15"/>
  <c r="S29"/>
  <c r="S17"/>
  <c r="S19"/>
  <c r="S11"/>
  <c r="S28"/>
  <c r="S27"/>
  <c r="S30"/>
  <c r="S12"/>
  <c r="S26"/>
  <c r="S25"/>
  <c r="S23"/>
  <c r="S24"/>
  <c r="S32"/>
  <c r="S22"/>
  <c r="S20"/>
  <c r="S21"/>
  <c r="S14"/>
  <c r="S33"/>
  <c r="S31"/>
  <c r="S16"/>
  <c r="R14" i="127"/>
  <c r="R12"/>
  <c r="R13"/>
  <c r="R18"/>
  <c r="R19"/>
  <c r="R17"/>
  <c r="R16"/>
  <c r="R15"/>
  <c r="D35" i="33"/>
  <c r="S13" i="127" l="1"/>
  <c r="S14"/>
  <c r="S15"/>
  <c r="S16"/>
  <c r="S12"/>
  <c r="S17"/>
  <c r="S19"/>
  <c r="S18"/>
  <c r="S11"/>
  <c r="D25" i="114"/>
  <c r="D36" i="33"/>
  <c r="D33" l="1"/>
  <c r="D23" i="114" l="1"/>
  <c r="D34" i="33"/>
  <c r="D8" i="91"/>
  <c r="D8" i="85" l="1"/>
  <c r="W15" i="132"/>
  <c r="V15" s="1"/>
  <c r="X16" l="1"/>
  <c r="A16" s="1"/>
  <c r="X13"/>
  <c r="A15" s="1"/>
  <c r="X18"/>
  <c r="A18" s="1"/>
  <c r="X15"/>
  <c r="A17"/>
  <c r="X12"/>
  <c r="A13" s="1"/>
  <c r="Y16"/>
  <c r="X11"/>
  <c r="A11" s="1"/>
  <c r="X14"/>
  <c r="Y19" l="1"/>
  <c r="A19"/>
  <c r="Y14"/>
  <c r="A14"/>
  <c r="Y17"/>
  <c r="A12"/>
  <c r="Y18"/>
  <c r="Y15"/>
  <c r="Y12"/>
  <c r="Y13"/>
  <c r="Y11"/>
</calcChain>
</file>

<file path=xl/sharedStrings.xml><?xml version="1.0" encoding="utf-8"?>
<sst xmlns="http://schemas.openxmlformats.org/spreadsheetml/2006/main" count="584" uniqueCount="93">
  <si>
    <t>plac</t>
  </si>
  <si>
    <t>Final</t>
  </si>
  <si>
    <t>Nr</t>
  </si>
  <si>
    <t>bib</t>
  </si>
  <si>
    <t>Slump</t>
  </si>
  <si>
    <t>Antal deltagare</t>
  </si>
  <si>
    <t>Totalt</t>
  </si>
  <si>
    <t>Cup</t>
  </si>
  <si>
    <t>Q1-Points</t>
  </si>
  <si>
    <t>Calc</t>
  </si>
  <si>
    <t>Q2-Points</t>
  </si>
  <si>
    <t>Bet</t>
  </si>
  <si>
    <t>Antal som har betalt</t>
  </si>
  <si>
    <t>Totalt som har betalt</t>
  </si>
  <si>
    <t>rank</t>
  </si>
  <si>
    <t>Anvisningar!
* Skriv in deltagarna, ange vilket startnummer de får och om de betalt
* Om svensk ranking skall användas som startordning, skriv in ranking i kolumnen "Rank", radera då kolumnen "Slump"
* För att skapa startlistor:
  -- Ange utskriftsområde genom att markera kolumn A-D för de rader där det finns deltagare
  -- Sortera efter "Rank", från största till minsta
  -- Sortera efter "Slump" ordningen spelar ingen roll 
(På detta sätt kommer den som är högst rankad att starta sist)</t>
  </si>
  <si>
    <t xml:space="preserve">Anvisningar!
* Kopiera in startlistan för första kvalet.
* Om förskjuten startordning skall tillämpas förskjuts startordningen med 50% enligt nedanstående exempel:
  -- Exempel 1: Om en klass har tio (10) deltagare startar den klättrare som klättrade som 6:e klättrare i första kvalomgången först i andra kvalomgången.
  -- Exempel 2: Om en klass har nio (9) deltagare startar den klättrare som klättrade som 5:e klättrare i första kvalomgången först I andra kvalomgången.
* Uppdatera listan enligt exemplen
</t>
  </si>
  <si>
    <t>Anvisningar:
* Kopiera in kolumnerna  A-S från kvalresultatet för de klättrare som gått till final.
* Sortera sedan enligt kolumn S, från största till minsta.
* På så sätt startar den som vann kvalet sist.</t>
  </si>
  <si>
    <t xml:space="preserve">Anvisningar:
* Utöka eller minska antalet rader efter behov genom att lägga till eller ta bort  FÖRE sista raden
* Resultatlistan fungerar endast om den har exakt rätt antal rader
* Skriv "rätt" siffror i kolumnen "NR"
* Kopiera in deltagarnas startnummer (bib), namn och team från startlistan för kvalet i den ordning de anges där
* Ange resultaten för de två kvallederna i "Qual 1" och "Qual 2" på följande sätt:
  -- I kolumnerna "F" och "L" anges hela poäng.
  -- I kolumnerna "G" och "M" anges "+" eller "-"
* Sortera efter "Qual result" från minsta till största.
* Dra ett "tjockt" streck under de som placerat sig på tionde plats. De bästa tio går till final
</t>
  </si>
  <si>
    <t>F-Points</t>
  </si>
  <si>
    <t xml:space="preserve">Anvisningar:
* Utöka eller minska antalet rader efter behov genom att lägga till eller ta bort  FÖRE sista raden
* Resultatlistan fungerar endast om den har exakt rätt antal rader
* Kopiera in kolumnerna  A-S från startlistan för finalen som gått till final.
* Ange resultaten för finalen "Final" på följande sätt:
  -- I kolumnerna "T" anges hela poäng.
  -- I kolumnerna "U" anges "+" eller "-"
* Sortera efter "Final result" från minsta till största.
* Vid delade placeringar: 
  -- Kontrollera kvalresultaten
  -- Justera manuellt om kvalresultaten är olika
  -- Vid lika resultat delad placeringen i Sverigecupen
  -- I mästerskap genomförs superfinal vid delad förstaplacering
* När finalen är genomförd och resultatet är sorterat och klart kiopieras kvalresultaten för de som inte gick till final in i finalresultatlistan. Då sätts "Final-result" = "Qual Result"
</t>
  </si>
  <si>
    <t>Nea Herforth Baehr</t>
  </si>
  <si>
    <t>Freja Duncan</t>
  </si>
  <si>
    <t>Ymer Alber</t>
  </si>
  <si>
    <t>Samuel Wingårdh</t>
  </si>
  <si>
    <t>Fredrik Serlachius</t>
  </si>
  <si>
    <t>Felix Ståhl Wadsten</t>
  </si>
  <si>
    <t>Kajsa Rosén</t>
  </si>
  <si>
    <t>Katrin Amann</t>
  </si>
  <si>
    <t>Nanna Söderin</t>
  </si>
  <si>
    <t>Magnus Högström</t>
  </si>
  <si>
    <t>Nikken Daniels</t>
  </si>
  <si>
    <t>Hannes Puman</t>
  </si>
  <si>
    <t>Stella Plantin</t>
  </si>
  <si>
    <t xml:space="preserve">SM - lead </t>
  </si>
  <si>
    <t>Damer</t>
  </si>
  <si>
    <t>Silvia Barett</t>
  </si>
  <si>
    <t>Alexandra Gullberg (ut)</t>
  </si>
  <si>
    <t>Daniela Ebler</t>
  </si>
  <si>
    <t>Östersunds kk</t>
  </si>
  <si>
    <t>Kvibergs kk</t>
  </si>
  <si>
    <t>Sickla kk</t>
  </si>
  <si>
    <t>Solna kk</t>
  </si>
  <si>
    <t>Västkustens skk</t>
  </si>
  <si>
    <t>Eskilstuna kk</t>
  </si>
  <si>
    <t>Startlista kval 1</t>
  </si>
  <si>
    <t>Startlista kval 2</t>
  </si>
  <si>
    <t xml:space="preserve">SM - Lead </t>
  </si>
  <si>
    <t>Namn</t>
  </si>
  <si>
    <t>Klubb</t>
  </si>
  <si>
    <t>Startlista - Final</t>
  </si>
  <si>
    <t>SM - Lead</t>
  </si>
  <si>
    <t>poäng</t>
  </si>
  <si>
    <t>kval 1</t>
  </si>
  <si>
    <t>född</t>
  </si>
  <si>
    <t>kval 2</t>
  </si>
  <si>
    <t>kval total</t>
  </si>
  <si>
    <t>Kval result</t>
  </si>
  <si>
    <t>Kvalresultat</t>
  </si>
  <si>
    <t>Huvuddommare</t>
  </si>
  <si>
    <t>Tidstämpel</t>
  </si>
  <si>
    <t>kval result</t>
  </si>
  <si>
    <t>Finalresultat</t>
  </si>
  <si>
    <t>kval
total</t>
  </si>
  <si>
    <t>final
result</t>
  </si>
  <si>
    <t>Herrar</t>
  </si>
  <si>
    <t>Kristoffer Lindbäck</t>
  </si>
  <si>
    <t>Vincent Peyrard Janvid</t>
  </si>
  <si>
    <t>Kristoffer Klev (ut)</t>
  </si>
  <si>
    <t>Mirko Bovo</t>
  </si>
  <si>
    <t>Lukas Ullerstam</t>
  </si>
  <si>
    <t>Carl-William Sandberg (ut)</t>
  </si>
  <si>
    <t>Olof Morsing (ut)</t>
  </si>
  <si>
    <t>Johan Nordling</t>
  </si>
  <si>
    <t>Theo Ötrendahl</t>
  </si>
  <si>
    <t>Vahid Asgari</t>
  </si>
  <si>
    <t>Mathias Hansson</t>
  </si>
  <si>
    <t>Jonathan Sobin</t>
  </si>
  <si>
    <t>Jonas Carnby</t>
  </si>
  <si>
    <t>final</t>
  </si>
  <si>
    <t>final-
resultat</t>
  </si>
  <si>
    <t>Maxtid: 6 minuter</t>
  </si>
  <si>
    <t>Maxtid: 8 minuter</t>
  </si>
  <si>
    <t>Martin Idegren</t>
  </si>
  <si>
    <t>Anders Wilsson</t>
  </si>
  <si>
    <t>Lule k</t>
  </si>
  <si>
    <t>Skåne kk</t>
  </si>
  <si>
    <t>Stockholms kk</t>
  </si>
  <si>
    <t>Leifur Blumenstein (ut)</t>
  </si>
  <si>
    <t>Norge</t>
  </si>
  <si>
    <t>+</t>
  </si>
  <si>
    <t>kval- result</t>
  </si>
  <si>
    <t>Göteborgs kk</t>
  </si>
</sst>
</file>

<file path=xl/styles.xml><?xml version="1.0" encoding="utf-8"?>
<styleSheet xmlns="http://schemas.openxmlformats.org/spreadsheetml/2006/main">
  <numFmts count="1">
    <numFmt numFmtId="164" formatCode="0.0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6"/>
      <name val="Trebuchet MS"/>
      <family val="2"/>
    </font>
    <font>
      <b/>
      <sz val="20"/>
      <name val="Trebuchet MS"/>
      <family val="2"/>
    </font>
    <font>
      <sz val="10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16"/>
      <color indexed="23"/>
      <name val="Arial Narrow"/>
      <family val="2"/>
    </font>
    <font>
      <sz val="11"/>
      <color indexed="18"/>
      <name val="Lucida Handwriting"/>
      <family val="4"/>
    </font>
    <font>
      <u/>
      <sz val="10"/>
      <color indexed="12"/>
      <name val="Arial"/>
      <family val="2"/>
    </font>
    <font>
      <b/>
      <sz val="2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Arial"/>
      <family val="2"/>
    </font>
    <font>
      <sz val="11"/>
      <color indexed="8"/>
      <name val="Calibri"/>
      <family val="2"/>
    </font>
    <font>
      <sz val="11"/>
      <color rgb="FF22222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11" applyNumberFormat="0" applyAlignment="0" applyProtection="0"/>
    <xf numFmtId="0" fontId="25" fillId="9" borderId="12" applyNumberFormat="0" applyAlignment="0" applyProtection="0"/>
    <xf numFmtId="0" fontId="26" fillId="9" borderId="11" applyNumberFormat="0" applyAlignment="0" applyProtection="0"/>
    <xf numFmtId="0" fontId="27" fillId="0" borderId="13" applyNumberFormat="0" applyFill="0" applyAlignment="0" applyProtection="0"/>
    <xf numFmtId="0" fontId="28" fillId="10" borderId="14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3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2" fillId="35" borderId="0" applyNumberFormat="0" applyBorder="0" applyAlignment="0" applyProtection="0"/>
    <xf numFmtId="0" fontId="3" fillId="0" borderId="0"/>
    <xf numFmtId="0" fontId="3" fillId="11" borderId="15" applyNumberFormat="0" applyFont="0" applyAlignment="0" applyProtection="0"/>
    <xf numFmtId="0" fontId="3" fillId="0" borderId="0"/>
    <xf numFmtId="0" fontId="3" fillId="0" borderId="0"/>
    <xf numFmtId="0" fontId="3" fillId="11" borderId="15" applyNumberFormat="0" applyFont="0" applyAlignment="0" applyProtection="0"/>
    <xf numFmtId="0" fontId="3" fillId="0" borderId="0"/>
    <xf numFmtId="0" fontId="3" fillId="11" borderId="15" applyNumberFormat="0" applyFont="0" applyAlignment="0" applyProtection="0"/>
    <xf numFmtId="0" fontId="3" fillId="11" borderId="15" applyNumberFormat="0" applyFont="0" applyAlignment="0" applyProtection="0"/>
    <xf numFmtId="0" fontId="3" fillId="11" borderId="15" applyNumberFormat="0" applyFont="0" applyAlignment="0" applyProtection="0"/>
    <xf numFmtId="0" fontId="3" fillId="0" borderId="0"/>
    <xf numFmtId="0" fontId="3" fillId="0" borderId="0"/>
    <xf numFmtId="0" fontId="3" fillId="11" borderId="15" applyNumberFormat="0" applyFont="0" applyAlignment="0" applyProtection="0"/>
    <xf numFmtId="0" fontId="3" fillId="11" borderId="15" applyNumberFormat="0" applyFont="0" applyAlignment="0" applyProtection="0"/>
    <xf numFmtId="0" fontId="3" fillId="11" borderId="15" applyNumberFormat="0" applyFont="0" applyAlignment="0" applyProtection="0"/>
    <xf numFmtId="0" fontId="3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34" fillId="11" borderId="15" applyNumberFormat="0" applyFont="0" applyAlignment="0" applyProtection="0"/>
    <xf numFmtId="0" fontId="34" fillId="11" borderId="15" applyNumberFormat="0" applyFont="0" applyAlignment="0" applyProtection="0"/>
    <xf numFmtId="0" fontId="34" fillId="11" borderId="15" applyNumberFormat="0" applyFont="0" applyAlignment="0" applyProtection="0"/>
    <xf numFmtId="0" fontId="34" fillId="11" borderId="15" applyNumberFormat="0" applyFont="0" applyAlignment="0" applyProtection="0"/>
    <xf numFmtId="0" fontId="34" fillId="11" borderId="15" applyNumberFormat="0" applyFont="0" applyAlignment="0" applyProtection="0"/>
    <xf numFmtId="0" fontId="34" fillId="11" borderId="15" applyNumberFormat="0" applyFont="0" applyAlignment="0" applyProtection="0"/>
    <xf numFmtId="0" fontId="34" fillId="11" borderId="15" applyNumberFormat="0" applyFont="0" applyAlignment="0" applyProtection="0"/>
    <xf numFmtId="0" fontId="34" fillId="11" borderId="1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3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Border="1"/>
    <xf numFmtId="0" fontId="7" fillId="0" borderId="0" xfId="0" applyFont="1" applyProtection="1">
      <protection locked="0"/>
    </xf>
    <xf numFmtId="0" fontId="7" fillId="0" borderId="0" xfId="0" applyFont="1" applyProtection="1">
      <protection hidden="1"/>
    </xf>
    <xf numFmtId="0" fontId="12" fillId="2" borderId="3" xfId="0" applyFont="1" applyFill="1" applyBorder="1"/>
    <xf numFmtId="0" fontId="12" fillId="2" borderId="3" xfId="0" applyFont="1" applyFill="1" applyBorder="1" applyProtection="1">
      <protection locked="0"/>
    </xf>
    <xf numFmtId="0" fontId="9" fillId="0" borderId="0" xfId="0" applyFont="1" applyAlignment="1" applyProtection="1">
      <alignment vertical="top"/>
      <protection locked="0"/>
    </xf>
    <xf numFmtId="0" fontId="10" fillId="0" borderId="0" xfId="0" applyFont="1" applyFill="1" applyBorder="1"/>
    <xf numFmtId="0" fontId="10" fillId="3" borderId="3" xfId="0" applyFont="1" applyFill="1" applyBorder="1"/>
    <xf numFmtId="0" fontId="10" fillId="3" borderId="3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0" fontId="15" fillId="0" borderId="0" xfId="1" applyFont="1" applyFill="1" applyBorder="1" applyAlignment="1" applyProtection="1"/>
    <xf numFmtId="0" fontId="0" fillId="0" borderId="0" xfId="0" applyFill="1" applyBorder="1"/>
    <xf numFmtId="0" fontId="10" fillId="0" borderId="0" xfId="1" applyFont="1" applyFill="1" applyBorder="1" applyAlignment="1" applyProtection="1"/>
    <xf numFmtId="0" fontId="16" fillId="0" borderId="0" xfId="0" applyFont="1" applyFill="1" applyBorder="1" applyAlignment="1">
      <alignment horizontal="center"/>
    </xf>
    <xf numFmtId="0" fontId="0" fillId="3" borderId="0" xfId="0" applyFill="1"/>
    <xf numFmtId="0" fontId="5" fillId="3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7" fillId="3" borderId="0" xfId="0" applyFont="1" applyFill="1" applyProtection="1">
      <protection hidden="1"/>
    </xf>
    <xf numFmtId="0" fontId="8" fillId="3" borderId="1" xfId="0" applyFont="1" applyFill="1" applyBorder="1" applyProtection="1">
      <protection locked="0"/>
    </xf>
    <xf numFmtId="0" fontId="14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Protection="1">
      <protection hidden="1"/>
    </xf>
    <xf numFmtId="0" fontId="7" fillId="3" borderId="2" xfId="0" applyFont="1" applyFill="1" applyBorder="1" applyProtection="1">
      <protection locked="0"/>
    </xf>
    <xf numFmtId="0" fontId="7" fillId="3" borderId="2" xfId="0" applyFont="1" applyFill="1" applyBorder="1" applyProtection="1">
      <protection hidden="1"/>
    </xf>
    <xf numFmtId="0" fontId="0" fillId="0" borderId="0" xfId="0" applyFill="1" applyAlignment="1">
      <alignment horizontal="center" vertical="center"/>
    </xf>
    <xf numFmtId="0" fontId="1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22" fontId="7" fillId="3" borderId="2" xfId="0" applyNumberFormat="1" applyFont="1" applyFill="1" applyBorder="1" applyAlignment="1" applyProtection="1">
      <alignment horizontal="left"/>
      <protection locked="0"/>
    </xf>
    <xf numFmtId="0" fontId="10" fillId="3" borderId="3" xfId="1" applyFont="1" applyFill="1" applyBorder="1" applyAlignment="1" applyProtection="1"/>
    <xf numFmtId="0" fontId="3" fillId="0" borderId="3" xfId="56" applyBorder="1"/>
    <xf numFmtId="1" fontId="10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9" fillId="2" borderId="3" xfId="0" applyFont="1" applyFill="1" applyBorder="1" applyAlignment="1" applyProtection="1">
      <alignment vertical="top" wrapText="1"/>
      <protection locked="0"/>
    </xf>
    <xf numFmtId="2" fontId="7" fillId="36" borderId="3" xfId="0" applyNumberFormat="1" applyFont="1" applyFill="1" applyBorder="1" applyProtection="1">
      <protection hidden="1"/>
    </xf>
    <xf numFmtId="0" fontId="9" fillId="2" borderId="3" xfId="0" applyFont="1" applyFill="1" applyBorder="1" applyAlignment="1" applyProtection="1">
      <alignment horizontal="center" vertical="top" wrapText="1"/>
      <protection hidden="1"/>
    </xf>
    <xf numFmtId="0" fontId="7" fillId="36" borderId="4" xfId="0" quotePrefix="1" applyFont="1" applyFill="1" applyBorder="1" applyProtection="1">
      <protection locked="0"/>
    </xf>
    <xf numFmtId="1" fontId="7" fillId="36" borderId="4" xfId="0" applyNumberFormat="1" applyFont="1" applyFill="1" applyBorder="1" applyAlignment="1" applyProtection="1">
      <alignment horizontal="center"/>
      <protection hidden="1"/>
    </xf>
    <xf numFmtId="0" fontId="9" fillId="2" borderId="3" xfId="84" applyFont="1" applyFill="1" applyBorder="1" applyAlignment="1" applyProtection="1">
      <alignment horizontal="center" vertical="top" wrapText="1"/>
      <protection hidden="1"/>
    </xf>
    <xf numFmtId="1" fontId="7" fillId="36" borderId="3" xfId="0" applyNumberFormat="1" applyFont="1" applyFill="1" applyBorder="1" applyAlignment="1" applyProtection="1">
      <alignment horizontal="center"/>
      <protection hidden="1"/>
    </xf>
    <xf numFmtId="0" fontId="7" fillId="36" borderId="3" xfId="0" applyFont="1" applyFill="1" applyBorder="1" applyAlignment="1" applyProtection="1">
      <alignment horizontal="center"/>
      <protection hidden="1"/>
    </xf>
    <xf numFmtId="0" fontId="7" fillId="36" borderId="4" xfId="0" applyFont="1" applyFill="1" applyBorder="1" applyProtection="1">
      <protection locked="0"/>
    </xf>
    <xf numFmtId="0" fontId="7" fillId="36" borderId="17" xfId="0" applyFont="1" applyFill="1" applyBorder="1" applyProtection="1">
      <protection locked="0"/>
    </xf>
    <xf numFmtId="164" fontId="7" fillId="36" borderId="3" xfId="0" applyNumberFormat="1" applyFont="1" applyFill="1" applyBorder="1" applyProtection="1">
      <protection hidden="1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7" fillId="36" borderId="17" xfId="84" applyFont="1" applyFill="1" applyBorder="1" applyProtection="1">
      <protection locked="0"/>
    </xf>
    <xf numFmtId="0" fontId="7" fillId="36" borderId="4" xfId="84" quotePrefix="1" applyFont="1" applyFill="1" applyBorder="1" applyProtection="1">
      <protection locked="0"/>
    </xf>
    <xf numFmtId="0" fontId="0" fillId="0" borderId="0" xfId="0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12" fillId="2" borderId="3" xfId="0" applyFont="1" applyFill="1" applyBorder="1" applyAlignment="1" applyProtection="1">
      <alignment horizontal="center" vertical="top"/>
      <protection locked="0"/>
    </xf>
    <xf numFmtId="0" fontId="15" fillId="0" borderId="0" xfId="1" applyFont="1" applyFill="1" applyBorder="1" applyAlignment="1" applyProtection="1">
      <alignment horizontal="center" vertical="top"/>
    </xf>
    <xf numFmtId="0" fontId="10" fillId="0" borderId="0" xfId="1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9" fillId="2" borderId="19" xfId="84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Fill="1" applyProtection="1">
      <protection locked="0"/>
    </xf>
    <xf numFmtId="0" fontId="7" fillId="3" borderId="17" xfId="84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horizontal="center"/>
      <protection hidden="1"/>
    </xf>
    <xf numFmtId="0" fontId="7" fillId="3" borderId="4" xfId="0" quotePrefix="1" applyFont="1" applyFill="1" applyBorder="1" applyProtection="1"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 vertical="center"/>
    </xf>
    <xf numFmtId="0" fontId="35" fillId="0" borderId="3" xfId="0" applyFont="1" applyBorder="1"/>
    <xf numFmtId="0" fontId="36" fillId="0" borderId="3" xfId="0" applyFont="1" applyFill="1" applyBorder="1"/>
    <xf numFmtId="0" fontId="35" fillId="0" borderId="3" xfId="0" applyFont="1" applyFill="1" applyBorder="1"/>
    <xf numFmtId="0" fontId="37" fillId="0" borderId="3" xfId="0" applyFont="1" applyFill="1" applyBorder="1"/>
    <xf numFmtId="0" fontId="37" fillId="0" borderId="3" xfId="0" applyFont="1" applyFill="1" applyBorder="1" applyAlignment="1">
      <alignment vertical="center"/>
    </xf>
    <xf numFmtId="0" fontId="37" fillId="0" borderId="3" xfId="1" applyFont="1" applyFill="1" applyBorder="1" applyAlignment="1" applyProtection="1">
      <alignment vertical="center"/>
    </xf>
    <xf numFmtId="0" fontId="10" fillId="0" borderId="0" xfId="0" applyFont="1"/>
    <xf numFmtId="0" fontId="10" fillId="0" borderId="0" xfId="0" applyFont="1" applyBorder="1"/>
    <xf numFmtId="0" fontId="37" fillId="0" borderId="3" xfId="0" applyFont="1" applyFill="1" applyBorder="1" applyAlignment="1">
      <alignment horizontal="center"/>
    </xf>
    <xf numFmtId="0" fontId="37" fillId="3" borderId="3" xfId="1" applyFont="1" applyFill="1" applyBorder="1" applyAlignment="1" applyProtection="1"/>
    <xf numFmtId="0" fontId="37" fillId="0" borderId="3" xfId="0" applyFont="1" applyFill="1" applyBorder="1" applyAlignment="1" applyProtection="1">
      <alignment horizontal="center" vertical="center"/>
      <protection locked="0"/>
    </xf>
    <xf numFmtId="0" fontId="37" fillId="0" borderId="3" xfId="0" applyFont="1" applyFill="1" applyBorder="1" applyAlignment="1">
      <alignment horizontal="center" vertical="center"/>
    </xf>
    <xf numFmtId="0" fontId="37" fillId="0" borderId="3" xfId="1" applyFont="1" applyFill="1" applyBorder="1" applyAlignment="1" applyProtection="1">
      <alignment horizontal="center" vertical="center"/>
    </xf>
    <xf numFmtId="0" fontId="37" fillId="0" borderId="3" xfId="0" applyFont="1" applyBorder="1"/>
    <xf numFmtId="0" fontId="37" fillId="3" borderId="3" xfId="0" applyFont="1" applyFill="1" applyBorder="1" applyAlignment="1" applyProtection="1">
      <alignment horizontal="center"/>
      <protection locked="0"/>
    </xf>
    <xf numFmtId="0" fontId="37" fillId="3" borderId="3" xfId="0" applyFont="1" applyFill="1" applyBorder="1"/>
    <xf numFmtId="0" fontId="37" fillId="3" borderId="3" xfId="0" applyFont="1" applyFill="1" applyBorder="1" applyAlignment="1" applyProtection="1">
      <alignment horizontal="center" vertical="center"/>
      <protection locked="0"/>
    </xf>
    <xf numFmtId="0" fontId="36" fillId="0" borderId="3" xfId="0" applyFont="1" applyFill="1" applyBorder="1" applyAlignment="1">
      <alignment vertical="center"/>
    </xf>
    <xf numFmtId="0" fontId="35" fillId="0" borderId="3" xfId="0" applyFont="1" applyFill="1" applyBorder="1" applyAlignment="1">
      <alignment vertical="center"/>
    </xf>
    <xf numFmtId="0" fontId="37" fillId="3" borderId="3" xfId="1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>
      <alignment vertical="center"/>
    </xf>
    <xf numFmtId="0" fontId="37" fillId="0" borderId="0" xfId="1" applyFont="1" applyFill="1" applyBorder="1" applyAlignment="1" applyProtection="1">
      <alignment vertical="center"/>
    </xf>
    <xf numFmtId="0" fontId="9" fillId="2" borderId="19" xfId="84" applyFont="1" applyFill="1" applyBorder="1" applyAlignment="1" applyProtection="1">
      <alignment horizontal="center" vertical="top" wrapText="1"/>
      <protection locked="0"/>
    </xf>
    <xf numFmtId="0" fontId="37" fillId="0" borderId="3" xfId="0" applyFont="1" applyBorder="1" applyAlignment="1">
      <alignment horizontal="center"/>
    </xf>
    <xf numFmtId="164" fontId="7" fillId="36" borderId="26" xfId="0" applyNumberFormat="1" applyFont="1" applyFill="1" applyBorder="1" applyProtection="1">
      <protection hidden="1"/>
    </xf>
    <xf numFmtId="0" fontId="7" fillId="36" borderId="27" xfId="0" applyFont="1" applyFill="1" applyBorder="1" applyProtection="1">
      <protection locked="0"/>
    </xf>
    <xf numFmtId="0" fontId="7" fillId="36" borderId="28" xfId="0" quotePrefix="1" applyFont="1" applyFill="1" applyBorder="1" applyProtection="1">
      <protection locked="0"/>
    </xf>
    <xf numFmtId="0" fontId="7" fillId="36" borderId="28" xfId="0" applyFont="1" applyFill="1" applyBorder="1" applyProtection="1">
      <protection locked="0"/>
    </xf>
    <xf numFmtId="1" fontId="7" fillId="36" borderId="26" xfId="0" applyNumberFormat="1" applyFont="1" applyFill="1" applyBorder="1" applyAlignment="1" applyProtection="1">
      <alignment horizontal="center"/>
      <protection hidden="1"/>
    </xf>
    <xf numFmtId="2" fontId="7" fillId="36" borderId="26" xfId="0" applyNumberFormat="1" applyFont="1" applyFill="1" applyBorder="1" applyProtection="1">
      <protection hidden="1"/>
    </xf>
    <xf numFmtId="0" fontId="7" fillId="36" borderId="26" xfId="0" applyFont="1" applyFill="1" applyBorder="1" applyAlignment="1" applyProtection="1">
      <alignment horizontal="center"/>
      <protection hidden="1"/>
    </xf>
    <xf numFmtId="164" fontId="7" fillId="36" borderId="29" xfId="0" applyNumberFormat="1" applyFont="1" applyFill="1" applyBorder="1" applyProtection="1">
      <protection hidden="1"/>
    </xf>
    <xf numFmtId="0" fontId="7" fillId="36" borderId="24" xfId="0" applyFont="1" applyFill="1" applyBorder="1" applyProtection="1">
      <protection locked="0"/>
    </xf>
    <xf numFmtId="0" fontId="7" fillId="36" borderId="25" xfId="0" quotePrefix="1" applyFont="1" applyFill="1" applyBorder="1" applyProtection="1">
      <protection locked="0"/>
    </xf>
    <xf numFmtId="0" fontId="7" fillId="36" borderId="25" xfId="0" applyFont="1" applyFill="1" applyBorder="1" applyProtection="1">
      <protection locked="0"/>
    </xf>
    <xf numFmtId="1" fontId="7" fillId="36" borderId="29" xfId="0" applyNumberFormat="1" applyFont="1" applyFill="1" applyBorder="1" applyAlignment="1" applyProtection="1">
      <alignment horizontal="center"/>
      <protection hidden="1"/>
    </xf>
    <xf numFmtId="2" fontId="7" fillId="36" borderId="29" xfId="0" applyNumberFormat="1" applyFont="1" applyFill="1" applyBorder="1" applyProtection="1">
      <protection hidden="1"/>
    </xf>
    <xf numFmtId="0" fontId="7" fillId="36" borderId="29" xfId="0" applyFont="1" applyFill="1" applyBorder="1" applyAlignment="1" applyProtection="1">
      <alignment horizontal="center"/>
      <protection hidden="1"/>
    </xf>
    <xf numFmtId="0" fontId="10" fillId="3" borderId="29" xfId="0" applyFont="1" applyFill="1" applyBorder="1" applyAlignment="1" applyProtection="1">
      <alignment horizontal="center"/>
      <protection locked="0"/>
    </xf>
    <xf numFmtId="0" fontId="37" fillId="0" borderId="29" xfId="0" applyFont="1" applyFill="1" applyBorder="1" applyAlignment="1">
      <alignment horizontal="center" vertical="center"/>
    </xf>
    <xf numFmtId="0" fontId="36" fillId="0" borderId="29" xfId="0" applyFont="1" applyFill="1" applyBorder="1"/>
    <xf numFmtId="0" fontId="37" fillId="0" borderId="29" xfId="0" applyFont="1" applyFill="1" applyBorder="1" applyAlignment="1">
      <alignment horizontal="center"/>
    </xf>
    <xf numFmtId="0" fontId="7" fillId="36" borderId="24" xfId="84" applyFont="1" applyFill="1" applyBorder="1" applyProtection="1">
      <protection locked="0"/>
    </xf>
    <xf numFmtId="0" fontId="7" fillId="36" borderId="25" xfId="84" quotePrefix="1" applyFont="1" applyFill="1" applyBorder="1" applyProtection="1">
      <protection locked="0"/>
    </xf>
    <xf numFmtId="1" fontId="7" fillId="36" borderId="25" xfId="0" applyNumberFormat="1" applyFont="1" applyFill="1" applyBorder="1" applyAlignment="1" applyProtection="1">
      <alignment horizontal="center"/>
      <protection hidden="1"/>
    </xf>
    <xf numFmtId="0" fontId="10" fillId="3" borderId="26" xfId="0" applyFont="1" applyFill="1" applyBorder="1" applyAlignment="1" applyProtection="1">
      <alignment horizontal="center"/>
      <protection locked="0"/>
    </xf>
    <xf numFmtId="0" fontId="37" fillId="0" borderId="26" xfId="0" applyFont="1" applyFill="1" applyBorder="1" applyAlignment="1">
      <alignment horizontal="center" vertical="center"/>
    </xf>
    <xf numFmtId="0" fontId="36" fillId="0" borderId="26" xfId="0" applyFont="1" applyFill="1" applyBorder="1"/>
    <xf numFmtId="0" fontId="7" fillId="36" borderId="27" xfId="84" applyFont="1" applyFill="1" applyBorder="1" applyProtection="1">
      <protection locked="0"/>
    </xf>
    <xf numFmtId="0" fontId="7" fillId="36" borderId="28" xfId="84" quotePrefix="1" applyFont="1" applyFill="1" applyBorder="1" applyProtection="1">
      <protection locked="0"/>
    </xf>
    <xf numFmtId="1" fontId="7" fillId="36" borderId="28" xfId="0" applyNumberFormat="1" applyFont="1" applyFill="1" applyBorder="1" applyAlignment="1" applyProtection="1">
      <alignment horizontal="center"/>
      <protection hidden="1"/>
    </xf>
    <xf numFmtId="0" fontId="36" fillId="0" borderId="26" xfId="0" applyFont="1" applyFill="1" applyBorder="1" applyAlignment="1">
      <alignment vertical="center"/>
    </xf>
    <xf numFmtId="0" fontId="35" fillId="0" borderId="29" xfId="0" applyFont="1" applyFill="1" applyBorder="1"/>
    <xf numFmtId="0" fontId="7" fillId="36" borderId="3" xfId="84" applyFont="1" applyFill="1" applyBorder="1" applyProtection="1">
      <protection locked="0"/>
    </xf>
    <xf numFmtId="0" fontId="7" fillId="36" borderId="3" xfId="84" quotePrefix="1" applyFont="1" applyFill="1" applyBorder="1" applyProtection="1">
      <protection locked="0"/>
    </xf>
    <xf numFmtId="0" fontId="7" fillId="36" borderId="3" xfId="0" applyFont="1" applyFill="1" applyBorder="1" applyProtection="1">
      <protection locked="0"/>
    </xf>
    <xf numFmtId="0" fontId="7" fillId="36" borderId="3" xfId="0" quotePrefix="1" applyFont="1" applyFill="1" applyBorder="1" applyProtection="1">
      <protection locked="0"/>
    </xf>
    <xf numFmtId="0" fontId="7" fillId="3" borderId="3" xfId="0" applyFont="1" applyFill="1" applyBorder="1" applyProtection="1">
      <protection locked="0"/>
    </xf>
    <xf numFmtId="0" fontId="7" fillId="36" borderId="17" xfId="0" applyFont="1" applyFill="1" applyBorder="1" applyAlignment="1" applyProtection="1">
      <alignment horizontal="center"/>
      <protection hidden="1"/>
    </xf>
    <xf numFmtId="0" fontId="7" fillId="3" borderId="18" xfId="84" applyFont="1" applyFill="1" applyBorder="1" applyProtection="1">
      <protection locked="0"/>
    </xf>
    <xf numFmtId="0" fontId="7" fillId="3" borderId="19" xfId="0" quotePrefix="1" applyFont="1" applyFill="1" applyBorder="1" applyProtection="1">
      <protection locked="0"/>
    </xf>
    <xf numFmtId="0" fontId="7" fillId="3" borderId="24" xfId="84" applyFont="1" applyFill="1" applyBorder="1" applyProtection="1">
      <protection locked="0"/>
    </xf>
    <xf numFmtId="0" fontId="7" fillId="3" borderId="25" xfId="0" quotePrefix="1" applyFont="1" applyFill="1" applyBorder="1" applyProtection="1">
      <protection locked="0"/>
    </xf>
    <xf numFmtId="0" fontId="16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16" fillId="4" borderId="5" xfId="0" applyFont="1" applyFill="1" applyBorder="1" applyAlignment="1">
      <alignment horizontal="center"/>
    </xf>
    <xf numFmtId="0" fontId="11" fillId="4" borderId="6" xfId="0" applyFont="1" applyFill="1" applyBorder="1" applyAlignment="1"/>
    <xf numFmtId="0" fontId="11" fillId="0" borderId="7" xfId="0" applyFont="1" applyBorder="1" applyAlignment="1"/>
    <xf numFmtId="0" fontId="10" fillId="0" borderId="18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9" fillId="2" borderId="17" xfId="84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7" fillId="36" borderId="18" xfId="0" applyFont="1" applyFill="1" applyBorder="1" applyAlignment="1" applyProtection="1">
      <alignment horizontal="left" vertical="top" wrapText="1"/>
      <protection hidden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2" borderId="18" xfId="84" applyFont="1" applyFill="1" applyBorder="1" applyAlignment="1" applyProtection="1">
      <alignment horizontal="center" vertical="top" wrapText="1"/>
      <protection locked="0"/>
    </xf>
    <xf numFmtId="0" fontId="9" fillId="2" borderId="19" xfId="84" applyFont="1" applyFill="1" applyBorder="1" applyAlignment="1" applyProtection="1">
      <alignment horizontal="center" vertical="top" wrapText="1"/>
      <protection locked="0"/>
    </xf>
    <xf numFmtId="0" fontId="9" fillId="2" borderId="4" xfId="84" applyFont="1" applyFill="1" applyBorder="1" applyAlignment="1" applyProtection="1">
      <alignment horizontal="center" vertical="top" wrapText="1"/>
      <protection locked="0"/>
    </xf>
    <xf numFmtId="0" fontId="10" fillId="0" borderId="18" xfId="0" applyFont="1" applyFill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23" xfId="0" applyFont="1" applyBorder="1" applyAlignment="1">
      <alignment vertical="top" wrapText="1"/>
    </xf>
    <xf numFmtId="0" fontId="10" fillId="0" borderId="24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Alignment="1">
      <alignment vertical="top" wrapText="1"/>
    </xf>
  </cellXfs>
  <cellStyles count="123">
    <cellStyle name="20% - Dekorfärg1" xfId="19" builtinId="30" customBuiltin="1"/>
    <cellStyle name="20% - Dekorfärg1 2" xfId="57"/>
    <cellStyle name="20% - Dekorfärg1 2 2" xfId="91"/>
    <cellStyle name="20% - Dekorfärg1 3" xfId="85"/>
    <cellStyle name="20% - Dekorfärg2" xfId="23" builtinId="34" customBuiltin="1"/>
    <cellStyle name="20% - Dekorfärg2 2" xfId="58"/>
    <cellStyle name="20% - Dekorfärg2 2 2" xfId="92"/>
    <cellStyle name="20% - Dekorfärg2 3" xfId="86"/>
    <cellStyle name="20% - Dekorfärg3" xfId="27" builtinId="38" customBuiltin="1"/>
    <cellStyle name="20% - Dekorfärg3 2" xfId="59"/>
    <cellStyle name="20% - Dekorfärg3 2 2" xfId="93"/>
    <cellStyle name="20% - Dekorfärg3 3" xfId="87"/>
    <cellStyle name="20% - Dekorfärg4" xfId="31" builtinId="42" customBuiltin="1"/>
    <cellStyle name="20% - Dekorfärg4 2" xfId="60"/>
    <cellStyle name="20% - Dekorfärg4 2 2" xfId="94"/>
    <cellStyle name="20% - Dekorfärg4 3" xfId="88"/>
    <cellStyle name="20% - Dekorfärg5" xfId="35" builtinId="46" customBuiltin="1"/>
    <cellStyle name="20% - Dekorfärg5 2" xfId="61"/>
    <cellStyle name="20% - Dekorfärg5 2 2" xfId="95"/>
    <cellStyle name="20% - Dekorfärg5 3" xfId="89"/>
    <cellStyle name="20% - Dekorfärg6" xfId="39" builtinId="50" customBuiltin="1"/>
    <cellStyle name="20% - Dekorfärg6 2" xfId="62"/>
    <cellStyle name="20% - Dekorfärg6 2 2" xfId="96"/>
    <cellStyle name="20% - Dekorfärg6 3" xfId="90"/>
    <cellStyle name="40% - Dekorfärg1" xfId="20" builtinId="31" customBuiltin="1"/>
    <cellStyle name="40% - Dekorfärg1 2" xfId="63"/>
    <cellStyle name="40% - Dekorfärg1 2 2" xfId="103"/>
    <cellStyle name="40% - Dekorfärg1 3" xfId="97"/>
    <cellStyle name="40% - Dekorfärg2" xfId="24" builtinId="35" customBuiltin="1"/>
    <cellStyle name="40% - Dekorfärg2 2" xfId="64"/>
    <cellStyle name="40% - Dekorfärg2 2 2" xfId="104"/>
    <cellStyle name="40% - Dekorfärg2 3" xfId="98"/>
    <cellStyle name="40% - Dekorfärg3" xfId="28" builtinId="39" customBuiltin="1"/>
    <cellStyle name="40% - Dekorfärg3 2" xfId="65"/>
    <cellStyle name="40% - Dekorfärg3 2 2" xfId="105"/>
    <cellStyle name="40% - Dekorfärg3 3" xfId="99"/>
    <cellStyle name="40% - Dekorfärg4" xfId="32" builtinId="43" customBuiltin="1"/>
    <cellStyle name="40% - Dekorfärg4 2" xfId="66"/>
    <cellStyle name="40% - Dekorfärg4 2 2" xfId="106"/>
    <cellStyle name="40% - Dekorfärg4 3" xfId="100"/>
    <cellStyle name="40% - Dekorfärg5" xfId="36" builtinId="47" customBuiltin="1"/>
    <cellStyle name="40% - Dekorfärg5 2" xfId="67"/>
    <cellStyle name="40% - Dekorfärg5 2 2" xfId="107"/>
    <cellStyle name="40% - Dekorfärg5 3" xfId="101"/>
    <cellStyle name="40% - Dekorfärg6" xfId="40" builtinId="51" customBuiltin="1"/>
    <cellStyle name="40% - Dekorfärg6 2" xfId="68"/>
    <cellStyle name="40% - Dekorfärg6 2 2" xfId="108"/>
    <cellStyle name="40% - Dekorfärg6 3" xfId="102"/>
    <cellStyle name="60% - Dekorfärg1" xfId="21" builtinId="32" customBuiltin="1"/>
    <cellStyle name="60% - Dekorfärg2" xfId="25" builtinId="36" customBuiltin="1"/>
    <cellStyle name="60% - Dekorfärg3" xfId="29" builtinId="40" customBuiltin="1"/>
    <cellStyle name="60% - Dekorfärg4" xfId="33" builtinId="44" customBuiltin="1"/>
    <cellStyle name="60% - Dekorfärg5" xfId="37" builtinId="48" customBuiltin="1"/>
    <cellStyle name="60% - Dekorfärg6" xfId="41" builtinId="52" customBuiltin="1"/>
    <cellStyle name="Anteckning 2" xfId="46"/>
    <cellStyle name="Anteckning 2 2" xfId="69"/>
    <cellStyle name="Anteckning 3" xfId="48"/>
    <cellStyle name="Anteckning 3 2" xfId="70"/>
    <cellStyle name="Anteckning 4" xfId="49"/>
    <cellStyle name="Anteckning 4 2" xfId="71"/>
    <cellStyle name="Anteckning 5" xfId="54"/>
    <cellStyle name="Anteckning 5 2" xfId="72"/>
    <cellStyle name="Anteckning 6" xfId="50"/>
    <cellStyle name="Anteckning 6 2" xfId="73"/>
    <cellStyle name="Anteckning 7" xfId="53"/>
    <cellStyle name="Anteckning 7 2" xfId="74"/>
    <cellStyle name="Anteckning 8" xfId="55"/>
    <cellStyle name="Anteckning 8 2" xfId="75"/>
    <cellStyle name="Anteckning 9" xfId="43"/>
    <cellStyle name="Anteckning 9 2" xfId="76"/>
    <cellStyle name="Beräkning" xfId="12" builtinId="22" customBuiltin="1"/>
    <cellStyle name="Bra" xfId="7" builtinId="26" customBuiltin="1"/>
    <cellStyle name="Dålig" xfId="8" builtinId="27" customBuiltin="1"/>
    <cellStyle name="Färg1" xfId="18" builtinId="29" customBuiltin="1"/>
    <cellStyle name="Färg2" xfId="22" builtinId="33" customBuiltin="1"/>
    <cellStyle name="Färg3" xfId="26" builtinId="37" customBuiltin="1"/>
    <cellStyle name="Färg4" xfId="30" builtinId="41" customBuiltin="1"/>
    <cellStyle name="Färg5" xfId="34" builtinId="45" customBuiltin="1"/>
    <cellStyle name="Färg6" xfId="38" builtinId="49" customBuiltin="1"/>
    <cellStyle name="Förklarande text" xfId="16" builtinId="53" customBuiltin="1"/>
    <cellStyle name="Hyperlänk" xfId="1" builtinId="8"/>
    <cellStyle name="Indata" xfId="10" builtinId="20" customBuiltin="1"/>
    <cellStyle name="Kontrollcell" xfId="14" builtinId="23" customBuiltin="1"/>
    <cellStyle name="Länkad cell" xfId="13" builtinId="24" customBuiltin="1"/>
    <cellStyle name="Neutral" xfId="9" builtinId="28" customBuiltin="1"/>
    <cellStyle name="Normal" xfId="0" builtinId="0"/>
    <cellStyle name="Normal 2" xfId="84"/>
    <cellStyle name="Normal 3" xfId="47"/>
    <cellStyle name="Normal 3 2" xfId="77"/>
    <cellStyle name="Normal 3 2 2" xfId="110"/>
    <cellStyle name="Normal 3 3" xfId="109"/>
    <cellStyle name="Normal 4" xfId="51"/>
    <cellStyle name="Normal 4 2" xfId="78"/>
    <cellStyle name="Normal 4 2 2" xfId="112"/>
    <cellStyle name="Normal 4 3" xfId="111"/>
    <cellStyle name="Normal 5" xfId="52"/>
    <cellStyle name="Normal 5 2" xfId="79"/>
    <cellStyle name="Normal 5 2 2" xfId="114"/>
    <cellStyle name="Normal 5 3" xfId="113"/>
    <cellStyle name="Normal 6" xfId="56"/>
    <cellStyle name="Normal 6 2" xfId="80"/>
    <cellStyle name="Normal 6 2 2" xfId="116"/>
    <cellStyle name="Normal 6 3" xfId="115"/>
    <cellStyle name="Normal 7" xfId="44"/>
    <cellStyle name="Normal 7 2" xfId="81"/>
    <cellStyle name="Normal 7 2 2" xfId="118"/>
    <cellStyle name="Normal 7 3" xfId="117"/>
    <cellStyle name="Normal 8" xfId="45"/>
    <cellStyle name="Normal 8 2" xfId="82"/>
    <cellStyle name="Normal 8 2 2" xfId="120"/>
    <cellStyle name="Normal 8 3" xfId="119"/>
    <cellStyle name="Normal 9" xfId="42"/>
    <cellStyle name="Normal 9 2" xfId="83"/>
    <cellStyle name="Normal 9 2 2" xfId="122"/>
    <cellStyle name="Normal 9 3" xfId="121"/>
    <cellStyle name="Rubrik" xfId="2" builtinId="15" customBuiltin="1"/>
    <cellStyle name="Rubrik 1" xfId="3" builtinId="16" customBuiltin="1"/>
    <cellStyle name="Rubrik 2" xfId="4" builtinId="17" customBuiltin="1"/>
    <cellStyle name="Rubrik 3" xfId="5" builtinId="18" customBuiltin="1"/>
    <cellStyle name="Rubrik 4" xfId="6" builtinId="19" customBuiltin="1"/>
    <cellStyle name="Summa" xfId="17" builtinId="25" customBuiltin="1"/>
    <cellStyle name="Utdata" xfId="11" builtinId="21" customBuiltin="1"/>
    <cellStyle name="Varnings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P25"/>
  <sheetViews>
    <sheetView workbookViewId="0">
      <selection activeCell="H27" sqref="H27"/>
    </sheetView>
  </sheetViews>
  <sheetFormatPr defaultRowHeight="12.75"/>
  <cols>
    <col min="1" max="1" width="4.140625" customWidth="1"/>
    <col min="2" max="2" width="4.28515625" customWidth="1"/>
    <col min="3" max="3" width="22.140625" bestFit="1" customWidth="1"/>
    <col min="4" max="4" width="23.85546875" bestFit="1" customWidth="1"/>
    <col min="5" max="5" width="5.28515625" style="59" customWidth="1"/>
    <col min="6" max="7" width="6.85546875" customWidth="1"/>
    <col min="8" max="8" width="6.28515625" customWidth="1"/>
    <col min="9" max="10" width="5.7109375" customWidth="1"/>
  </cols>
  <sheetData>
    <row r="1" spans="1:16" s="31" customFormat="1" ht="35.25" customHeight="1" thickBot="1">
      <c r="A1" s="136" t="s">
        <v>45</v>
      </c>
      <c r="B1" s="137"/>
      <c r="C1" s="137"/>
      <c r="D1" s="137"/>
      <c r="E1" s="137"/>
      <c r="F1" s="138"/>
      <c r="G1" s="29"/>
      <c r="H1" s="29"/>
      <c r="I1" s="29"/>
      <c r="K1" s="148" t="s">
        <v>15</v>
      </c>
      <c r="L1" s="149"/>
      <c r="M1" s="149"/>
      <c r="N1" s="149"/>
      <c r="O1" s="149"/>
      <c r="P1" s="150"/>
    </row>
    <row r="2" spans="1:16" s="31" customFormat="1" ht="24.75" customHeight="1">
      <c r="A2" s="139" t="s">
        <v>81</v>
      </c>
      <c r="B2" s="140"/>
      <c r="C2" s="140"/>
      <c r="D2" s="140"/>
      <c r="E2" s="140"/>
      <c r="F2" s="141"/>
      <c r="G2" s="29"/>
      <c r="H2" s="29"/>
      <c r="I2" s="29"/>
      <c r="K2" s="151"/>
      <c r="L2" s="152"/>
      <c r="M2" s="152"/>
      <c r="N2" s="152"/>
      <c r="O2" s="152"/>
      <c r="P2" s="153"/>
    </row>
    <row r="3" spans="1:16" s="31" customFormat="1">
      <c r="A3" s="34"/>
      <c r="B3" s="29"/>
      <c r="C3" s="29"/>
      <c r="D3" s="29"/>
      <c r="E3" s="54"/>
      <c r="K3" s="151"/>
      <c r="L3" s="152"/>
      <c r="M3" s="152"/>
      <c r="N3" s="152"/>
      <c r="O3" s="152"/>
      <c r="P3" s="153"/>
    </row>
    <row r="4" spans="1:16" s="31" customFormat="1" ht="20.25">
      <c r="A4" s="142" t="s">
        <v>34</v>
      </c>
      <c r="B4" s="143"/>
      <c r="C4" s="143"/>
      <c r="D4" s="143"/>
      <c r="E4" s="143"/>
      <c r="F4" s="144"/>
      <c r="G4" s="62"/>
      <c r="H4" s="62"/>
      <c r="I4" s="62"/>
      <c r="K4" s="151"/>
      <c r="L4" s="152"/>
      <c r="M4" s="152"/>
      <c r="N4" s="152"/>
      <c r="O4" s="152"/>
      <c r="P4" s="153"/>
    </row>
    <row r="5" spans="1:16" s="31" customFormat="1" ht="13.5" thickBot="1">
      <c r="E5" s="54"/>
      <c r="K5" s="151"/>
      <c r="L5" s="152"/>
      <c r="M5" s="152"/>
      <c r="N5" s="152"/>
      <c r="O5" s="152"/>
      <c r="P5" s="153"/>
    </row>
    <row r="6" spans="1:16" ht="27" thickBot="1">
      <c r="A6" s="145" t="s">
        <v>35</v>
      </c>
      <c r="B6" s="146"/>
      <c r="C6" s="146"/>
      <c r="D6" s="146"/>
      <c r="E6" s="146"/>
      <c r="F6" s="147"/>
      <c r="G6" s="17"/>
      <c r="H6" s="17"/>
      <c r="I6" s="17"/>
      <c r="K6" s="151"/>
      <c r="L6" s="152"/>
      <c r="M6" s="152"/>
      <c r="N6" s="152"/>
      <c r="O6" s="152"/>
      <c r="P6" s="153"/>
    </row>
    <row r="7" spans="1:16">
      <c r="A7" s="18"/>
      <c r="B7" s="18"/>
      <c r="C7" s="18"/>
      <c r="D7" s="18"/>
      <c r="E7" s="55"/>
      <c r="K7" s="151"/>
      <c r="L7" s="152"/>
      <c r="M7" s="152"/>
      <c r="N7" s="152"/>
      <c r="O7" s="152"/>
      <c r="P7" s="153"/>
    </row>
    <row r="8" spans="1:16">
      <c r="A8" s="6" t="s">
        <v>2</v>
      </c>
      <c r="B8" s="6" t="s">
        <v>3</v>
      </c>
      <c r="C8" s="6" t="s">
        <v>48</v>
      </c>
      <c r="D8" s="6" t="s">
        <v>49</v>
      </c>
      <c r="E8" s="56" t="s">
        <v>54</v>
      </c>
      <c r="F8" s="6"/>
      <c r="G8" s="5" t="s">
        <v>4</v>
      </c>
      <c r="H8" s="6" t="s">
        <v>14</v>
      </c>
      <c r="I8" s="6" t="s">
        <v>11</v>
      </c>
      <c r="K8" s="151"/>
      <c r="L8" s="152"/>
      <c r="M8" s="152"/>
      <c r="N8" s="152"/>
      <c r="O8" s="152"/>
      <c r="P8" s="153"/>
    </row>
    <row r="9" spans="1:16" ht="17.25" customHeight="1">
      <c r="A9" s="82">
        <v>1</v>
      </c>
      <c r="B9" s="83">
        <v>17</v>
      </c>
      <c r="C9" s="73" t="s">
        <v>27</v>
      </c>
      <c r="D9" s="77" t="s">
        <v>42</v>
      </c>
      <c r="E9" s="80">
        <v>1997</v>
      </c>
      <c r="F9" s="61"/>
      <c r="G9" s="61">
        <f t="shared" ref="G9:G19" ca="1" si="0">RAND()</f>
        <v>0.26985788349442186</v>
      </c>
      <c r="H9" s="60"/>
      <c r="I9" s="60"/>
      <c r="K9" s="151"/>
      <c r="L9" s="152"/>
      <c r="M9" s="152"/>
      <c r="N9" s="152"/>
      <c r="O9" s="152"/>
      <c r="P9" s="153"/>
    </row>
    <row r="10" spans="1:16" ht="17.25" customHeight="1">
      <c r="A10" s="82">
        <v>2</v>
      </c>
      <c r="B10" s="83">
        <v>24</v>
      </c>
      <c r="C10" s="76" t="s">
        <v>33</v>
      </c>
      <c r="D10" s="77" t="s">
        <v>92</v>
      </c>
      <c r="E10" s="84">
        <v>1993</v>
      </c>
      <c r="F10" s="61"/>
      <c r="G10" s="61">
        <f t="shared" ca="1" si="0"/>
        <v>0.77932315857130208</v>
      </c>
      <c r="H10" s="60"/>
      <c r="I10" s="60"/>
      <c r="K10" s="151"/>
      <c r="L10" s="152"/>
      <c r="M10" s="152"/>
      <c r="N10" s="152"/>
      <c r="O10" s="152"/>
      <c r="P10" s="153"/>
    </row>
    <row r="11" spans="1:16" ht="17.25" customHeight="1">
      <c r="A11" s="82">
        <v>3</v>
      </c>
      <c r="B11" s="83">
        <v>4</v>
      </c>
      <c r="C11" s="72" t="s">
        <v>28</v>
      </c>
      <c r="D11" s="77" t="s">
        <v>44</v>
      </c>
      <c r="E11" s="85">
        <v>1995</v>
      </c>
      <c r="F11" s="61"/>
      <c r="G11" s="61">
        <f t="shared" ca="1" si="0"/>
        <v>0.89818991164921225</v>
      </c>
      <c r="H11" s="60"/>
      <c r="I11" s="60"/>
      <c r="K11" s="151"/>
      <c r="L11" s="152"/>
      <c r="M11" s="152"/>
      <c r="N11" s="152"/>
      <c r="O11" s="152"/>
      <c r="P11" s="153"/>
    </row>
    <row r="12" spans="1:16" ht="17.25" customHeight="1">
      <c r="A12" s="82">
        <v>4</v>
      </c>
      <c r="B12" s="83">
        <v>26</v>
      </c>
      <c r="C12" s="75" t="s">
        <v>21</v>
      </c>
      <c r="D12" s="77" t="s">
        <v>43</v>
      </c>
      <c r="E12" s="80">
        <v>2000</v>
      </c>
      <c r="F12" s="61"/>
      <c r="G12" s="61">
        <f t="shared" ca="1" si="0"/>
        <v>4.268072623835284E-2</v>
      </c>
      <c r="H12" s="60"/>
      <c r="I12" s="60"/>
      <c r="K12" s="151"/>
      <c r="L12" s="152"/>
      <c r="M12" s="152"/>
      <c r="N12" s="152"/>
      <c r="O12" s="152"/>
      <c r="P12" s="153"/>
    </row>
    <row r="13" spans="1:16" ht="17.25" customHeight="1">
      <c r="A13" s="82">
        <v>5</v>
      </c>
      <c r="B13" s="83">
        <v>11</v>
      </c>
      <c r="C13" s="74" t="s">
        <v>29</v>
      </c>
      <c r="D13" s="77" t="s">
        <v>39</v>
      </c>
      <c r="E13" s="80">
        <v>1989</v>
      </c>
      <c r="F13" s="61"/>
      <c r="G13" s="61">
        <f t="shared" ca="1" si="0"/>
        <v>0.18110726596256677</v>
      </c>
      <c r="H13" s="60"/>
      <c r="I13" s="60"/>
      <c r="K13" s="151"/>
      <c r="L13" s="152"/>
      <c r="M13" s="152"/>
      <c r="N13" s="152"/>
      <c r="O13" s="152"/>
      <c r="P13" s="153"/>
    </row>
    <row r="14" spans="1:16" ht="17.25" customHeight="1">
      <c r="A14" s="82">
        <v>6</v>
      </c>
      <c r="B14" s="83">
        <v>13</v>
      </c>
      <c r="C14" s="75" t="s">
        <v>22</v>
      </c>
      <c r="D14" s="77" t="s">
        <v>41</v>
      </c>
      <c r="E14" s="80">
        <v>2000</v>
      </c>
      <c r="F14" s="61"/>
      <c r="G14" s="61">
        <f t="shared" ca="1" si="0"/>
        <v>0.43471831963062879</v>
      </c>
      <c r="H14" s="60"/>
      <c r="I14" s="60"/>
      <c r="K14" s="151"/>
      <c r="L14" s="152"/>
      <c r="M14" s="152"/>
      <c r="N14" s="152"/>
      <c r="O14" s="152"/>
      <c r="P14" s="153"/>
    </row>
    <row r="15" spans="1:16" ht="17.25" customHeight="1">
      <c r="A15" s="82">
        <v>7</v>
      </c>
      <c r="B15" s="83">
        <v>9</v>
      </c>
      <c r="C15" s="74" t="s">
        <v>36</v>
      </c>
      <c r="D15" s="77" t="s">
        <v>42</v>
      </c>
      <c r="E15" s="80">
        <v>1999</v>
      </c>
      <c r="F15" s="61"/>
      <c r="G15" s="61">
        <f t="shared" ca="1" si="0"/>
        <v>0.81389759984147614</v>
      </c>
      <c r="H15" s="60"/>
      <c r="I15" s="60"/>
    </row>
    <row r="16" spans="1:16" ht="17.25" customHeight="1">
      <c r="A16" s="82">
        <v>8</v>
      </c>
      <c r="B16" s="83">
        <v>29</v>
      </c>
      <c r="C16" s="75" t="s">
        <v>37</v>
      </c>
      <c r="D16" s="77" t="s">
        <v>40</v>
      </c>
      <c r="E16" s="80">
        <v>2001</v>
      </c>
      <c r="F16" s="61"/>
      <c r="G16" s="61">
        <f t="shared" ca="1" si="0"/>
        <v>0.30210578448248526</v>
      </c>
      <c r="H16" s="60"/>
      <c r="I16" s="60"/>
    </row>
    <row r="17" spans="1:11" ht="17.25" customHeight="1">
      <c r="A17" s="82">
        <v>9</v>
      </c>
      <c r="B17" s="83">
        <v>3</v>
      </c>
      <c r="C17" s="73" t="s">
        <v>38</v>
      </c>
      <c r="D17" s="77" t="s">
        <v>42</v>
      </c>
      <c r="E17" s="80">
        <v>1985</v>
      </c>
      <c r="F17" s="61"/>
      <c r="G17" s="61">
        <f t="shared" ca="1" si="0"/>
        <v>0.31170723024219171</v>
      </c>
      <c r="H17" s="60"/>
      <c r="I17" s="60"/>
      <c r="K17" s="78"/>
    </row>
    <row r="18" spans="1:11" ht="17.25" customHeight="1">
      <c r="A18" s="82">
        <v>10</v>
      </c>
      <c r="B18" s="83"/>
      <c r="C18" s="74"/>
      <c r="D18" s="75"/>
      <c r="E18" s="80"/>
      <c r="F18" s="61"/>
      <c r="G18" s="61">
        <f t="shared" ca="1" si="0"/>
        <v>0.12779468150058104</v>
      </c>
      <c r="H18" s="60"/>
      <c r="I18" s="60"/>
    </row>
    <row r="19" spans="1:11" ht="17.25" customHeight="1">
      <c r="A19" s="82">
        <v>11</v>
      </c>
      <c r="B19" s="83"/>
      <c r="C19" s="75"/>
      <c r="D19" s="75"/>
      <c r="E19" s="80"/>
      <c r="F19" s="61"/>
      <c r="G19" s="61">
        <f t="shared" ca="1" si="0"/>
        <v>0.34987932945497802</v>
      </c>
      <c r="H19" s="60"/>
      <c r="I19" s="60"/>
    </row>
    <row r="20" spans="1:11" s="2" customFormat="1" ht="17.25" customHeight="1">
      <c r="A20" s="12"/>
      <c r="B20" s="8"/>
      <c r="C20" s="8"/>
      <c r="D20" s="14"/>
      <c r="E20" s="57"/>
      <c r="F20" s="15"/>
      <c r="G20" s="8"/>
      <c r="H20" s="13"/>
      <c r="I20" s="13"/>
    </row>
    <row r="21" spans="1:11" s="2" customFormat="1">
      <c r="A21" s="12"/>
      <c r="B21" s="8"/>
      <c r="C21" s="8"/>
      <c r="D21" s="14"/>
      <c r="E21" s="57"/>
      <c r="F21" s="15"/>
      <c r="G21" s="8"/>
      <c r="H21" s="13"/>
      <c r="I21" s="13"/>
    </row>
    <row r="22" spans="1:11" s="2" customFormat="1">
      <c r="A22" s="12"/>
      <c r="B22" s="8"/>
      <c r="C22" s="8" t="s">
        <v>5</v>
      </c>
      <c r="D22" s="16">
        <f>COUNTA(C9:C19)</f>
        <v>9</v>
      </c>
      <c r="E22" s="58"/>
      <c r="F22" s="15"/>
      <c r="G22" s="8"/>
      <c r="H22" s="13"/>
      <c r="I22" s="13"/>
    </row>
    <row r="23" spans="1:11" s="2" customFormat="1">
      <c r="A23" s="12"/>
      <c r="B23" s="8"/>
      <c r="C23" s="8" t="s">
        <v>6</v>
      </c>
      <c r="D23" s="16" t="e">
        <f>#REF!+#REF!+#REF!+#REF!+#REF!+#REF!+#REF!+#REF!+#REF!+#REF!+'Start D K1'!D22+'Start H K1'!D33</f>
        <v>#REF!</v>
      </c>
      <c r="E23" s="58"/>
      <c r="F23" s="15"/>
      <c r="G23" s="8"/>
      <c r="H23" s="13"/>
      <c r="I23" s="13"/>
    </row>
    <row r="24" spans="1:11">
      <c r="C24" t="s">
        <v>12</v>
      </c>
      <c r="D24" s="16">
        <f>COUNTA(I9:I19)</f>
        <v>0</v>
      </c>
    </row>
    <row r="25" spans="1:11">
      <c r="C25" t="s">
        <v>13</v>
      </c>
      <c r="D25" s="16" t="e">
        <f>#REF!+#REF!+#REF!+#REF!+#REF!+#REF!+#REF!+#REF!+#REF!+#REF!+'Start D K1'!D24+'Start H K1'!D35</f>
        <v>#REF!</v>
      </c>
    </row>
  </sheetData>
  <autoFilter ref="B8:I8">
    <sortState ref="B9:I20">
      <sortCondition ref="G8"/>
    </sortState>
  </autoFilter>
  <mergeCells count="5">
    <mergeCell ref="A1:F1"/>
    <mergeCell ref="A2:F2"/>
    <mergeCell ref="A4:F4"/>
    <mergeCell ref="A6:F6"/>
    <mergeCell ref="K1:P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AI23"/>
  <sheetViews>
    <sheetView topLeftCell="A7" workbookViewId="0">
      <selection activeCell="AA25" sqref="AA25"/>
    </sheetView>
  </sheetViews>
  <sheetFormatPr defaultRowHeight="15"/>
  <cols>
    <col min="1" max="1" width="4.28515625" style="3" customWidth="1"/>
    <col min="2" max="2" width="4.42578125" style="3" customWidth="1"/>
    <col min="3" max="3" width="21.42578125" style="3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5.28515625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8.140625" style="4" customWidth="1"/>
    <col min="19" max="19" width="6.28515625" style="3" customWidth="1"/>
    <col min="20" max="20" width="4.85546875" style="3" customWidth="1"/>
    <col min="21" max="21" width="2.85546875" style="3" customWidth="1"/>
    <col min="22" max="22" width="8" style="3" hidden="1" customWidth="1"/>
    <col min="23" max="23" width="8" style="4" hidden="1" customWidth="1"/>
    <col min="24" max="24" width="8" style="4" customWidth="1"/>
    <col min="25" max="25" width="7.42578125" style="3" customWidth="1"/>
    <col min="26" max="26" width="6.85546875" style="3" customWidth="1"/>
    <col min="27" max="16384" width="9.140625" style="3"/>
  </cols>
  <sheetData>
    <row r="1" spans="1:35" s="30" customFormat="1" ht="26.25" customHeight="1" thickBot="1">
      <c r="A1" s="136" t="s">
        <v>62</v>
      </c>
      <c r="B1" s="137"/>
      <c r="C1" s="137"/>
      <c r="D1" s="137"/>
      <c r="E1" s="137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AA1" s="191" t="s">
        <v>20</v>
      </c>
      <c r="AB1" s="192"/>
      <c r="AC1" s="192"/>
      <c r="AD1" s="192"/>
      <c r="AE1" s="192"/>
      <c r="AF1" s="192"/>
      <c r="AG1" s="192"/>
      <c r="AH1" s="192"/>
      <c r="AI1" s="192"/>
    </row>
    <row r="2" spans="1:35" s="31" customFormat="1" ht="10.5" customHeight="1">
      <c r="AA2" s="192"/>
      <c r="AB2" s="192"/>
      <c r="AC2" s="192"/>
      <c r="AD2" s="192"/>
      <c r="AE2" s="192"/>
      <c r="AF2" s="192"/>
      <c r="AG2" s="192"/>
      <c r="AH2" s="192"/>
      <c r="AI2" s="192"/>
    </row>
    <row r="3" spans="1:35" s="31" customFormat="1" ht="27" customHeight="1">
      <c r="A3" s="160" t="s">
        <v>51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5" s="31" customFormat="1" ht="9.75" customHeight="1" thickBot="1">
      <c r="AA4" s="192"/>
      <c r="AB4" s="192"/>
      <c r="AC4" s="192"/>
      <c r="AD4" s="192"/>
      <c r="AE4" s="192"/>
      <c r="AF4" s="192"/>
      <c r="AG4" s="192"/>
      <c r="AH4" s="192"/>
      <c r="AI4" s="192"/>
    </row>
    <row r="5" spans="1:35" customFormat="1" ht="26.25" customHeight="1" thickBot="1">
      <c r="A5" s="163" t="s">
        <v>65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5"/>
      <c r="AA5" s="192"/>
      <c r="AB5" s="192"/>
      <c r="AC5" s="192"/>
      <c r="AD5" s="192"/>
      <c r="AE5" s="192"/>
      <c r="AF5" s="192"/>
      <c r="AG5" s="192"/>
      <c r="AH5" s="192"/>
      <c r="AI5" s="192"/>
    </row>
    <row r="6" spans="1:35" ht="10.5" customHeight="1">
      <c r="A6" s="19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0"/>
      <c r="O6" s="22"/>
      <c r="P6" s="22"/>
      <c r="Q6" s="20"/>
      <c r="R6" s="22"/>
      <c r="S6" s="22"/>
      <c r="T6" s="21"/>
      <c r="U6" s="21"/>
      <c r="V6" s="20"/>
      <c r="W6" s="22"/>
      <c r="X6" s="22"/>
      <c r="AA6" s="192"/>
      <c r="AB6" s="192"/>
      <c r="AC6" s="192"/>
      <c r="AD6" s="192"/>
      <c r="AE6" s="192"/>
      <c r="AF6" s="192"/>
      <c r="AG6" s="192"/>
      <c r="AH6" s="192"/>
      <c r="AI6" s="192"/>
    </row>
    <row r="7" spans="1:35" ht="20.25" customHeight="1">
      <c r="A7" s="20"/>
      <c r="B7" s="20"/>
      <c r="C7" s="23" t="s">
        <v>59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6"/>
      <c r="P7" s="22"/>
      <c r="Q7" s="20"/>
      <c r="R7" s="22"/>
      <c r="S7" s="22"/>
      <c r="T7" s="22"/>
      <c r="U7" s="22"/>
      <c r="V7" s="22"/>
      <c r="W7" s="22"/>
      <c r="X7" s="22"/>
      <c r="AA7" s="192"/>
      <c r="AB7" s="192"/>
      <c r="AC7" s="192"/>
      <c r="AD7" s="192"/>
      <c r="AE7" s="192"/>
      <c r="AF7" s="192"/>
      <c r="AG7" s="192"/>
      <c r="AH7" s="192"/>
      <c r="AI7" s="192"/>
    </row>
    <row r="8" spans="1:35" ht="18" customHeight="1">
      <c r="A8" s="20"/>
      <c r="B8" s="20"/>
      <c r="C8" s="23" t="s">
        <v>60</v>
      </c>
      <c r="D8" s="35">
        <f ca="1">NOW()</f>
        <v>42673.507434606479</v>
      </c>
      <c r="E8" s="35"/>
      <c r="F8" s="35"/>
      <c r="G8" s="35"/>
      <c r="H8" s="35"/>
      <c r="I8" s="35"/>
      <c r="J8" s="35"/>
      <c r="K8" s="35"/>
      <c r="L8" s="35"/>
      <c r="M8" s="35"/>
      <c r="N8" s="27"/>
      <c r="O8" s="28"/>
      <c r="P8" s="22"/>
      <c r="Q8" s="20"/>
      <c r="R8" s="22"/>
      <c r="S8" s="22"/>
      <c r="T8" s="22"/>
      <c r="U8" s="22"/>
      <c r="V8" s="22"/>
      <c r="W8" s="22"/>
      <c r="X8" s="22"/>
      <c r="AA8" s="192"/>
      <c r="AB8" s="192"/>
      <c r="AC8" s="192"/>
      <c r="AD8" s="192"/>
      <c r="AE8" s="192"/>
      <c r="AF8" s="192"/>
      <c r="AG8" s="192"/>
      <c r="AH8" s="192"/>
      <c r="AI8" s="192"/>
    </row>
    <row r="9" spans="1:35" ht="14.2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2"/>
      <c r="P9" s="22"/>
      <c r="Q9" s="20"/>
      <c r="R9" s="22"/>
      <c r="S9" s="22"/>
      <c r="T9" s="20"/>
      <c r="U9" s="20"/>
      <c r="V9" s="20"/>
      <c r="W9" s="22"/>
      <c r="X9" s="22"/>
      <c r="AA9" s="192"/>
      <c r="AB9" s="192"/>
      <c r="AC9" s="192"/>
      <c r="AD9" s="192"/>
      <c r="AE9" s="192"/>
      <c r="AF9" s="192"/>
      <c r="AG9" s="192"/>
      <c r="AH9" s="192"/>
      <c r="AI9" s="192"/>
    </row>
    <row r="10" spans="1:35" s="7" customFormat="1" ht="38.25" customHeight="1">
      <c r="A10" s="51" t="s">
        <v>2</v>
      </c>
      <c r="B10" s="51" t="s">
        <v>3</v>
      </c>
      <c r="C10" s="40" t="s">
        <v>48</v>
      </c>
      <c r="D10" s="40" t="s">
        <v>49</v>
      </c>
      <c r="E10" s="40" t="s">
        <v>54</v>
      </c>
      <c r="F10" s="157" t="s">
        <v>53</v>
      </c>
      <c r="G10" s="181"/>
      <c r="H10" s="63" t="s">
        <v>8</v>
      </c>
      <c r="I10" s="63" t="s">
        <v>9</v>
      </c>
      <c r="J10" s="45" t="s">
        <v>0</v>
      </c>
      <c r="K10" s="45" t="s">
        <v>52</v>
      </c>
      <c r="L10" s="157" t="s">
        <v>55</v>
      </c>
      <c r="M10" s="181"/>
      <c r="N10" s="63" t="s">
        <v>10</v>
      </c>
      <c r="O10" s="63" t="s">
        <v>9</v>
      </c>
      <c r="P10" s="45" t="s">
        <v>0</v>
      </c>
      <c r="Q10" s="45" t="s">
        <v>52</v>
      </c>
      <c r="R10" s="45" t="s">
        <v>63</v>
      </c>
      <c r="S10" s="42" t="s">
        <v>61</v>
      </c>
      <c r="T10" s="157" t="s">
        <v>79</v>
      </c>
      <c r="U10" s="181"/>
      <c r="V10" s="63" t="s">
        <v>19</v>
      </c>
      <c r="W10" s="63" t="s">
        <v>9</v>
      </c>
      <c r="X10" s="45" t="s">
        <v>80</v>
      </c>
      <c r="Y10" s="51" t="s">
        <v>7</v>
      </c>
      <c r="AA10" s="192"/>
      <c r="AB10" s="192"/>
      <c r="AC10" s="192"/>
      <c r="AD10" s="192"/>
      <c r="AE10" s="192"/>
      <c r="AF10" s="192"/>
      <c r="AG10" s="192"/>
      <c r="AH10" s="192"/>
      <c r="AI10" s="192"/>
    </row>
    <row r="11" spans="1:35" ht="15.75">
      <c r="A11" s="38">
        <f>X11</f>
        <v>1</v>
      </c>
      <c r="B11" s="83">
        <v>18</v>
      </c>
      <c r="C11" s="73" t="s">
        <v>32</v>
      </c>
      <c r="D11" s="73" t="s">
        <v>44</v>
      </c>
      <c r="E11" s="80">
        <v>1997</v>
      </c>
      <c r="F11" s="52">
        <v>100</v>
      </c>
      <c r="G11" s="53"/>
      <c r="H11" s="48">
        <f t="shared" ref="H11:H23" si="0">IF(F11="","",F11+I11)</f>
        <v>100.1</v>
      </c>
      <c r="I11" s="48">
        <f t="shared" ref="I11:I23" si="1">(IF(G11="+",0.2,IF(G11="-",0,0.1)))</f>
        <v>0.1</v>
      </c>
      <c r="J11" s="44">
        <f t="shared" ref="J11:J23" si="2">RANK(H11,H:H)</f>
        <v>1</v>
      </c>
      <c r="K11" s="50">
        <f t="shared" ref="K11:K23" si="3">((COUNTIF(J:J,J11))+1)/2+(J11-1)</f>
        <v>7</v>
      </c>
      <c r="L11" s="49">
        <v>100</v>
      </c>
      <c r="M11" s="48"/>
      <c r="N11" s="48">
        <f t="shared" ref="N11:N23" si="4">IF(L11="","",L11+O11)</f>
        <v>100.1</v>
      </c>
      <c r="O11" s="48">
        <f t="shared" ref="O11:O23" si="5">(IF(M11="+",0.2,IF(M11="-",0,0.1)))</f>
        <v>0.1</v>
      </c>
      <c r="P11" s="46">
        <f t="shared" ref="P11:P23" si="6">RANK(N11,N:N)</f>
        <v>1</v>
      </c>
      <c r="Q11" s="50">
        <f t="shared" ref="Q11:Q23" si="7">((COUNTIF(P:P,P11))+1)/2+(P11-1)</f>
        <v>1</v>
      </c>
      <c r="R11" s="41">
        <f t="shared" ref="R11:R23" si="8">SQRT(K11*Q11)</f>
        <v>2.6457513110645907</v>
      </c>
      <c r="S11" s="47">
        <f t="shared" ref="S11:S23" si="9">RANK(R11,R:R,1)</f>
        <v>1</v>
      </c>
      <c r="T11" s="66">
        <v>100</v>
      </c>
      <c r="U11" s="69"/>
      <c r="V11" s="67">
        <f t="shared" ref="V11:V23" si="10">IF(T11="","",T11+W11)</f>
        <v>100.1</v>
      </c>
      <c r="W11" s="67">
        <f t="shared" ref="W11:W23" si="11">(IF(U11="+",0.2,IF(U11="-",0,0.1)))</f>
        <v>0.1</v>
      </c>
      <c r="X11" s="68">
        <f t="shared" ref="X11:X23" si="12">RANK(V11,V:V)</f>
        <v>1</v>
      </c>
      <c r="Y11" s="70">
        <f>IF(X11=1,100,(IF(X11=2,80,(IF(X11=3,65,(IF(X11=4,55,(IF(X11=5,51,(IF(X11=6,47,(IF(X11=7,43,(IF(X11=8,40,(IF(X11=9,37,(IF(X11=10,34,(IF(X11=11,31,(IF(X11=12,28,(IF(X11=13,26,(IF(X11=14,24,(IF(X11=15,22,(IF(X11=16,20,(IF(X11=17,18,(IF(X11=18,16,(IF(X11=19,14,(IF(X11=20,12,(IF(X11=21,10,(IF(X11=22,9,(IF(X11=23,8,(IF(X11=24,7,(IF(X11=25,6,(IF(X11=26,5,(IF(X11=27,4,(IF(X11=28,3,(IF(X11=29,2,(IF(X11=30,1,0)))))))))))))))))))))))))))))))))))))))))))))))))))))))))))</f>
        <v>100</v>
      </c>
      <c r="AA11" s="192"/>
      <c r="AB11" s="192"/>
      <c r="AC11" s="192"/>
      <c r="AD11" s="192"/>
      <c r="AE11" s="192"/>
      <c r="AF11" s="192"/>
      <c r="AG11" s="192"/>
      <c r="AH11" s="192"/>
      <c r="AI11" s="192"/>
    </row>
    <row r="12" spans="1:35" s="65" customFormat="1" ht="15.75">
      <c r="A12" s="38">
        <f t="shared" ref="A12:A23" si="13">X12</f>
        <v>2</v>
      </c>
      <c r="B12" s="83">
        <v>33</v>
      </c>
      <c r="C12" s="73" t="s">
        <v>25</v>
      </c>
      <c r="D12" s="73" t="s">
        <v>42</v>
      </c>
      <c r="E12" s="80">
        <v>1998</v>
      </c>
      <c r="F12" s="52">
        <v>100</v>
      </c>
      <c r="G12" s="53"/>
      <c r="H12" s="48">
        <f t="shared" si="0"/>
        <v>100.1</v>
      </c>
      <c r="I12" s="48">
        <f t="shared" si="1"/>
        <v>0.1</v>
      </c>
      <c r="J12" s="44">
        <f t="shared" si="2"/>
        <v>1</v>
      </c>
      <c r="K12" s="50">
        <f t="shared" si="3"/>
        <v>7</v>
      </c>
      <c r="L12" s="49">
        <v>38</v>
      </c>
      <c r="M12" s="43" t="s">
        <v>90</v>
      </c>
      <c r="N12" s="48">
        <f t="shared" si="4"/>
        <v>38.200000000000003</v>
      </c>
      <c r="O12" s="48">
        <f t="shared" si="5"/>
        <v>0.2</v>
      </c>
      <c r="P12" s="46">
        <f t="shared" si="6"/>
        <v>2</v>
      </c>
      <c r="Q12" s="50">
        <f t="shared" si="7"/>
        <v>2</v>
      </c>
      <c r="R12" s="41">
        <f t="shared" si="8"/>
        <v>3.7416573867739413</v>
      </c>
      <c r="S12" s="47">
        <f t="shared" si="9"/>
        <v>2</v>
      </c>
      <c r="T12" s="66">
        <v>34</v>
      </c>
      <c r="U12" s="69"/>
      <c r="V12" s="67">
        <f t="shared" si="10"/>
        <v>34.1</v>
      </c>
      <c r="W12" s="67">
        <f t="shared" si="11"/>
        <v>0.1</v>
      </c>
      <c r="X12" s="68">
        <f t="shared" si="12"/>
        <v>2</v>
      </c>
      <c r="Y12" s="70">
        <f>IF(X12=1,100,(IF(X12=2,80,(IF(X12=3,65,(IF(X12=4,55,(IF(X12=5,51,(IF(X12=6,47,(IF(X12=7,43,(IF(X12=8,40,(IF(X12=9,37,(IF(X12=10,34,(IF(X12=11,31,(IF(X12=12,28,(IF(X12=13,26,(IF(X12=14,24,(IF(X12=15,22,(IF(X12=16,20,(IF(X12=17,18,(IF(X12=18,16,(IF(X12=19,14,(IF(X12=20,12,(IF(X12=21,10,(IF(X12=22,9,(IF(X12=23,8,(IF(X12=24,7,(IF(X12=25,6,(IF(X12=26,5,(IF(X12=27,4,(IF(X12=28,3,(IF(X12=29,2,(IF(X12=30,1,0)))))))))))))))))))))))))))))))))))))))))))))))))))))))))))</f>
        <v>80</v>
      </c>
      <c r="AA12" s="192"/>
      <c r="AB12" s="192"/>
      <c r="AC12" s="192"/>
      <c r="AD12" s="192"/>
      <c r="AE12" s="192"/>
      <c r="AF12" s="192"/>
      <c r="AG12" s="192"/>
      <c r="AH12" s="192"/>
      <c r="AI12" s="192"/>
    </row>
    <row r="13" spans="1:35" s="65" customFormat="1" ht="15.75">
      <c r="A13" s="38">
        <f t="shared" si="13"/>
        <v>3</v>
      </c>
      <c r="B13" s="83">
        <v>1</v>
      </c>
      <c r="C13" s="73" t="s">
        <v>30</v>
      </c>
      <c r="D13" s="73" t="s">
        <v>40</v>
      </c>
      <c r="E13" s="80">
        <v>1985</v>
      </c>
      <c r="F13" s="52">
        <v>100</v>
      </c>
      <c r="G13" s="53"/>
      <c r="H13" s="48">
        <f t="shared" si="0"/>
        <v>100.1</v>
      </c>
      <c r="I13" s="48">
        <f t="shared" si="1"/>
        <v>0.1</v>
      </c>
      <c r="J13" s="44">
        <f t="shared" si="2"/>
        <v>1</v>
      </c>
      <c r="K13" s="50">
        <f t="shared" si="3"/>
        <v>7</v>
      </c>
      <c r="L13" s="49">
        <v>36</v>
      </c>
      <c r="M13" s="43" t="s">
        <v>90</v>
      </c>
      <c r="N13" s="48">
        <f t="shared" si="4"/>
        <v>36.200000000000003</v>
      </c>
      <c r="O13" s="48">
        <f t="shared" si="5"/>
        <v>0.2</v>
      </c>
      <c r="P13" s="46">
        <f t="shared" si="6"/>
        <v>3</v>
      </c>
      <c r="Q13" s="50">
        <f t="shared" si="7"/>
        <v>3</v>
      </c>
      <c r="R13" s="41">
        <f t="shared" si="8"/>
        <v>4.5825756949558398</v>
      </c>
      <c r="S13" s="47">
        <f t="shared" si="9"/>
        <v>3</v>
      </c>
      <c r="T13" s="66">
        <v>31</v>
      </c>
      <c r="U13" s="69"/>
      <c r="V13" s="67">
        <f t="shared" si="10"/>
        <v>31.1</v>
      </c>
      <c r="W13" s="67">
        <f t="shared" si="11"/>
        <v>0.1</v>
      </c>
      <c r="X13" s="68">
        <f t="shared" si="12"/>
        <v>3</v>
      </c>
      <c r="Y13" s="70">
        <f>IF(X13=1,100,(IF(X13=2,80,(IF(X13=3,65,(IF(X13=4,55,(IF(X13=5,51,(IF(X13=6,47,(IF(X13=7,43,(IF(X13=8,40,(IF(X13=9,37,(IF(X13=10,34,(IF(X13=11,31,(IF(X13=12,28,(IF(X13=13,26,(IF(X13=14,24,(IF(X13=15,22,(IF(X13=16,20,(IF(X13=17,18,(IF(X13=18,16,(IF(X13=19,14,(IF(X13=20,12,(IF(X13=21,10,(IF(X13=22,9,(IF(X13=23,8,(IF(X13=24,7,(IF(X13=25,6,(IF(X13=26,5,(IF(X13=27,4,(IF(X13=28,3,(IF(X13=29,2,(IF(X13=30,1,0)))))))))))))))))))))))))))))))))))))))))))))))))))))))))))</f>
        <v>65</v>
      </c>
      <c r="AA13" s="192"/>
      <c r="AB13" s="192"/>
      <c r="AC13" s="192"/>
      <c r="AD13" s="192"/>
      <c r="AE13" s="192"/>
      <c r="AF13" s="192"/>
      <c r="AG13" s="192"/>
      <c r="AH13" s="192"/>
      <c r="AI13" s="192"/>
    </row>
    <row r="14" spans="1:35" s="65" customFormat="1" ht="15.75">
      <c r="A14" s="38">
        <f t="shared" ref="A14:A16" si="14">X14</f>
        <v>4</v>
      </c>
      <c r="B14" s="83">
        <v>6</v>
      </c>
      <c r="C14" s="73" t="s">
        <v>23</v>
      </c>
      <c r="D14" s="73" t="s">
        <v>41</v>
      </c>
      <c r="E14" s="80">
        <v>2000</v>
      </c>
      <c r="F14" s="52">
        <v>100</v>
      </c>
      <c r="G14" s="53"/>
      <c r="H14" s="48">
        <f t="shared" si="0"/>
        <v>100.1</v>
      </c>
      <c r="I14" s="48">
        <f t="shared" si="1"/>
        <v>0.1</v>
      </c>
      <c r="J14" s="44">
        <f t="shared" si="2"/>
        <v>1</v>
      </c>
      <c r="K14" s="50">
        <f t="shared" si="3"/>
        <v>7</v>
      </c>
      <c r="L14" s="49">
        <v>34</v>
      </c>
      <c r="M14" s="43" t="s">
        <v>90</v>
      </c>
      <c r="N14" s="48">
        <f t="shared" si="4"/>
        <v>34.200000000000003</v>
      </c>
      <c r="O14" s="48">
        <f t="shared" si="5"/>
        <v>0.2</v>
      </c>
      <c r="P14" s="46">
        <f t="shared" si="6"/>
        <v>4</v>
      </c>
      <c r="Q14" s="50">
        <f t="shared" si="7"/>
        <v>8.5</v>
      </c>
      <c r="R14" s="41">
        <f t="shared" si="8"/>
        <v>7.713624310270756</v>
      </c>
      <c r="S14" s="47">
        <f t="shared" si="9"/>
        <v>4</v>
      </c>
      <c r="T14" s="66">
        <v>30</v>
      </c>
      <c r="U14" s="69" t="s">
        <v>90</v>
      </c>
      <c r="V14" s="67">
        <f t="shared" si="10"/>
        <v>30.2</v>
      </c>
      <c r="W14" s="67">
        <f t="shared" si="11"/>
        <v>0.2</v>
      </c>
      <c r="X14" s="68">
        <f t="shared" si="12"/>
        <v>4</v>
      </c>
      <c r="Y14" s="70">
        <f t="shared" ref="Y14:Y16" si="15">IF(X14=1,100,(IF(X14=2,80,(IF(X14=3,65,(IF(X14=4,55,(IF(X14=5,51,(IF(X14=6,47,(IF(X14=7,43,(IF(X14=8,40,(IF(X14=9,37,(IF(X14=10,34,(IF(X14=11,31,(IF(X14=12,28,(IF(X14=13,26,(IF(X14=14,24,(IF(X14=15,22,(IF(X14=16,20,(IF(X14=17,18,(IF(X14=18,16,(IF(X14=19,14,(IF(X14=20,12,(IF(X14=21,10,(IF(X14=22,9,(IF(X14=23,8,(IF(X14=24,7,(IF(X14=25,6,(IF(X14=26,5,(IF(X14=27,4,(IF(X14=28,3,(IF(X14=29,2,(IF(X14=30,1,0)))))))))))))))))))))))))))))))))))))))))))))))))))))))))))</f>
        <v>55</v>
      </c>
      <c r="AA14" s="192"/>
      <c r="AB14" s="192"/>
      <c r="AC14" s="192"/>
      <c r="AD14" s="192"/>
      <c r="AE14" s="192"/>
      <c r="AF14" s="192"/>
      <c r="AG14" s="192"/>
      <c r="AH14" s="192"/>
      <c r="AI14" s="192"/>
    </row>
    <row r="15" spans="1:35" s="65" customFormat="1" ht="15.75">
      <c r="A15" s="38">
        <f t="shared" si="14"/>
        <v>5</v>
      </c>
      <c r="B15" s="83">
        <v>20</v>
      </c>
      <c r="C15" s="73" t="s">
        <v>73</v>
      </c>
      <c r="D15" s="73" t="s">
        <v>43</v>
      </c>
      <c r="E15" s="80">
        <v>1989</v>
      </c>
      <c r="F15" s="52">
        <v>100</v>
      </c>
      <c r="G15" s="53"/>
      <c r="H15" s="48">
        <f t="shared" si="0"/>
        <v>100.1</v>
      </c>
      <c r="I15" s="48">
        <f t="shared" si="1"/>
        <v>0.1</v>
      </c>
      <c r="J15" s="44">
        <f t="shared" si="2"/>
        <v>1</v>
      </c>
      <c r="K15" s="50">
        <f t="shared" si="3"/>
        <v>7</v>
      </c>
      <c r="L15" s="49">
        <v>34</v>
      </c>
      <c r="M15" s="43" t="s">
        <v>90</v>
      </c>
      <c r="N15" s="48">
        <f t="shared" si="4"/>
        <v>34.200000000000003</v>
      </c>
      <c r="O15" s="48">
        <f t="shared" si="5"/>
        <v>0.2</v>
      </c>
      <c r="P15" s="46">
        <f t="shared" si="6"/>
        <v>4</v>
      </c>
      <c r="Q15" s="50">
        <f t="shared" si="7"/>
        <v>8.5</v>
      </c>
      <c r="R15" s="41">
        <f t="shared" si="8"/>
        <v>7.713624310270756</v>
      </c>
      <c r="S15" s="47">
        <f t="shared" si="9"/>
        <v>4</v>
      </c>
      <c r="T15" s="66">
        <v>25</v>
      </c>
      <c r="U15" s="69"/>
      <c r="V15" s="67">
        <f t="shared" si="10"/>
        <v>25.1</v>
      </c>
      <c r="W15" s="67">
        <f t="shared" si="11"/>
        <v>0.1</v>
      </c>
      <c r="X15" s="68">
        <f t="shared" si="12"/>
        <v>5</v>
      </c>
      <c r="Y15" s="70">
        <f t="shared" si="15"/>
        <v>51</v>
      </c>
      <c r="AA15" s="192"/>
      <c r="AB15" s="192"/>
      <c r="AC15" s="192"/>
      <c r="AD15" s="192"/>
      <c r="AE15" s="192"/>
      <c r="AF15" s="192"/>
      <c r="AG15" s="192"/>
      <c r="AH15" s="192"/>
      <c r="AI15" s="192"/>
    </row>
    <row r="16" spans="1:35" s="65" customFormat="1" ht="15.75">
      <c r="A16" s="38">
        <f t="shared" si="14"/>
        <v>6</v>
      </c>
      <c r="B16" s="83">
        <v>25</v>
      </c>
      <c r="C16" s="73" t="s">
        <v>68</v>
      </c>
      <c r="D16" s="73" t="s">
        <v>89</v>
      </c>
      <c r="E16" s="80">
        <v>1988</v>
      </c>
      <c r="F16" s="52">
        <v>100</v>
      </c>
      <c r="G16" s="53"/>
      <c r="H16" s="48">
        <f t="shared" si="0"/>
        <v>100.1</v>
      </c>
      <c r="I16" s="48">
        <f t="shared" si="1"/>
        <v>0.1</v>
      </c>
      <c r="J16" s="44">
        <f t="shared" si="2"/>
        <v>1</v>
      </c>
      <c r="K16" s="50">
        <f t="shared" si="3"/>
        <v>7</v>
      </c>
      <c r="L16" s="49">
        <v>34</v>
      </c>
      <c r="M16" s="43" t="s">
        <v>90</v>
      </c>
      <c r="N16" s="48">
        <f t="shared" si="4"/>
        <v>34.200000000000003</v>
      </c>
      <c r="O16" s="48">
        <f t="shared" si="5"/>
        <v>0.2</v>
      </c>
      <c r="P16" s="46">
        <f t="shared" si="6"/>
        <v>4</v>
      </c>
      <c r="Q16" s="50">
        <f t="shared" si="7"/>
        <v>8.5</v>
      </c>
      <c r="R16" s="41">
        <f t="shared" si="8"/>
        <v>7.713624310270756</v>
      </c>
      <c r="S16" s="47">
        <f t="shared" si="9"/>
        <v>4</v>
      </c>
      <c r="T16" s="66">
        <v>24</v>
      </c>
      <c r="U16" s="69" t="s">
        <v>90</v>
      </c>
      <c r="V16" s="67">
        <f t="shared" si="10"/>
        <v>24.2</v>
      </c>
      <c r="W16" s="67">
        <f t="shared" si="11"/>
        <v>0.2</v>
      </c>
      <c r="X16" s="68">
        <f t="shared" si="12"/>
        <v>6</v>
      </c>
      <c r="Y16" s="70">
        <f t="shared" si="15"/>
        <v>47</v>
      </c>
      <c r="AA16" s="192"/>
      <c r="AB16" s="192"/>
      <c r="AC16" s="192"/>
      <c r="AD16" s="192"/>
      <c r="AE16" s="192"/>
      <c r="AF16" s="192"/>
      <c r="AG16" s="192"/>
      <c r="AH16" s="192"/>
      <c r="AI16" s="192"/>
    </row>
    <row r="17" spans="1:35" s="65" customFormat="1" ht="15.75">
      <c r="A17" s="38">
        <f t="shared" si="13"/>
        <v>6</v>
      </c>
      <c r="B17" s="83">
        <v>10</v>
      </c>
      <c r="C17" s="73" t="s">
        <v>31</v>
      </c>
      <c r="D17" s="73" t="s">
        <v>42</v>
      </c>
      <c r="E17" s="80">
        <v>1997</v>
      </c>
      <c r="F17" s="52">
        <v>100</v>
      </c>
      <c r="G17" s="53"/>
      <c r="H17" s="48">
        <f t="shared" si="0"/>
        <v>100.1</v>
      </c>
      <c r="I17" s="48">
        <f t="shared" si="1"/>
        <v>0.1</v>
      </c>
      <c r="J17" s="44">
        <f t="shared" si="2"/>
        <v>1</v>
      </c>
      <c r="K17" s="50">
        <f t="shared" si="3"/>
        <v>7</v>
      </c>
      <c r="L17" s="49">
        <v>34</v>
      </c>
      <c r="M17" s="43" t="s">
        <v>90</v>
      </c>
      <c r="N17" s="48">
        <f t="shared" si="4"/>
        <v>34.200000000000003</v>
      </c>
      <c r="O17" s="48">
        <f t="shared" si="5"/>
        <v>0.2</v>
      </c>
      <c r="P17" s="46">
        <f t="shared" si="6"/>
        <v>4</v>
      </c>
      <c r="Q17" s="50">
        <f t="shared" si="7"/>
        <v>8.5</v>
      </c>
      <c r="R17" s="41">
        <f t="shared" si="8"/>
        <v>7.713624310270756</v>
      </c>
      <c r="S17" s="47">
        <f t="shared" si="9"/>
        <v>4</v>
      </c>
      <c r="T17" s="66">
        <v>24</v>
      </c>
      <c r="U17" s="69" t="s">
        <v>90</v>
      </c>
      <c r="V17" s="67">
        <f t="shared" si="10"/>
        <v>24.2</v>
      </c>
      <c r="W17" s="67">
        <f t="shared" si="11"/>
        <v>0.2</v>
      </c>
      <c r="X17" s="68">
        <f t="shared" si="12"/>
        <v>6</v>
      </c>
      <c r="Y17" s="70">
        <f>IF(X17=1,100,(IF(X17=2,80,(IF(X17=3,65,(IF(X17=4,55,(IF(X17=5,51,(IF(X17=6,47,(IF(X17=7,43,(IF(X17=8,40,(IF(X17=9,37,(IF(X17=10,34,(IF(X17=11,31,(IF(X17=12,28,(IF(X17=13,26,(IF(X17=14,24,(IF(X17=15,22,(IF(X17=16,20,(IF(X17=17,18,(IF(X17=18,16,(IF(X17=19,14,(IF(X17=20,12,(IF(X17=21,10,(IF(X17=22,9,(IF(X17=23,8,(IF(X17=24,7,(IF(X17=25,6,(IF(X17=26,5,(IF(X17=27,4,(IF(X17=28,3,(IF(X17=29,2,(IF(X17=30,1,0)))))))))))))))))))))))))))))))))))))))))))))))))))))))))))</f>
        <v>47</v>
      </c>
      <c r="AA17" s="192"/>
      <c r="AB17" s="192"/>
      <c r="AC17" s="192"/>
      <c r="AD17" s="192"/>
      <c r="AE17" s="192"/>
      <c r="AF17" s="192"/>
      <c r="AG17" s="192"/>
      <c r="AH17" s="192"/>
      <c r="AI17" s="192"/>
    </row>
    <row r="18" spans="1:35" s="65" customFormat="1" ht="15.75">
      <c r="A18" s="38">
        <f t="shared" si="13"/>
        <v>6</v>
      </c>
      <c r="B18" s="83">
        <v>27</v>
      </c>
      <c r="C18" s="73" t="s">
        <v>72</v>
      </c>
      <c r="D18" s="73" t="s">
        <v>40</v>
      </c>
      <c r="E18" s="80">
        <v>2001</v>
      </c>
      <c r="F18" s="52">
        <v>100</v>
      </c>
      <c r="G18" s="53"/>
      <c r="H18" s="48">
        <f t="shared" si="0"/>
        <v>100.1</v>
      </c>
      <c r="I18" s="48">
        <f t="shared" si="1"/>
        <v>0.1</v>
      </c>
      <c r="J18" s="44">
        <f t="shared" si="2"/>
        <v>1</v>
      </c>
      <c r="K18" s="50">
        <f t="shared" si="3"/>
        <v>7</v>
      </c>
      <c r="L18" s="49">
        <v>34</v>
      </c>
      <c r="M18" s="43" t="s">
        <v>90</v>
      </c>
      <c r="N18" s="48">
        <f t="shared" si="4"/>
        <v>34.200000000000003</v>
      </c>
      <c r="O18" s="48">
        <f t="shared" si="5"/>
        <v>0.2</v>
      </c>
      <c r="P18" s="46">
        <f t="shared" si="6"/>
        <v>4</v>
      </c>
      <c r="Q18" s="50">
        <f t="shared" si="7"/>
        <v>8.5</v>
      </c>
      <c r="R18" s="41">
        <f t="shared" si="8"/>
        <v>7.713624310270756</v>
      </c>
      <c r="S18" s="47">
        <f t="shared" si="9"/>
        <v>4</v>
      </c>
      <c r="T18" s="66">
        <v>24</v>
      </c>
      <c r="U18" s="69" t="s">
        <v>90</v>
      </c>
      <c r="V18" s="67">
        <f t="shared" si="10"/>
        <v>24.2</v>
      </c>
      <c r="W18" s="67">
        <f t="shared" si="11"/>
        <v>0.2</v>
      </c>
      <c r="X18" s="68">
        <f t="shared" si="12"/>
        <v>6</v>
      </c>
      <c r="Y18" s="70">
        <f>IF(X18=1,100,(IF(X18=2,80,(IF(X18=3,65,(IF(X18=4,55,(IF(X18=5,51,(IF(X18=6,47,(IF(X18=7,43,(IF(X18=8,40,(IF(X18=9,37,(IF(X18=10,34,(IF(X18=11,31,(IF(X18=12,28,(IF(X18=13,26,(IF(X18=14,24,(IF(X18=15,22,(IF(X18=16,20,(IF(X18=17,18,(IF(X18=18,16,(IF(X18=19,14,(IF(X18=20,12,(IF(X18=21,10,(IF(X18=22,9,(IF(X18=23,8,(IF(X18=24,7,(IF(X18=25,6,(IF(X18=26,5,(IF(X18=27,4,(IF(X18=28,3,(IF(X18=29,2,(IF(X18=30,1,0)))))))))))))))))))))))))))))))))))))))))))))))))))))))))))</f>
        <v>47</v>
      </c>
      <c r="AA18" s="192"/>
      <c r="AB18" s="192"/>
      <c r="AC18" s="192"/>
      <c r="AD18" s="192"/>
      <c r="AE18" s="192"/>
      <c r="AF18" s="192"/>
      <c r="AG18" s="192"/>
      <c r="AH18" s="192"/>
      <c r="AI18" s="192"/>
    </row>
    <row r="19" spans="1:35" s="65" customFormat="1" ht="15.75">
      <c r="A19" s="38">
        <f t="shared" si="13"/>
        <v>6</v>
      </c>
      <c r="B19" s="83">
        <v>8</v>
      </c>
      <c r="C19" s="75" t="s">
        <v>83</v>
      </c>
      <c r="D19" s="73" t="s">
        <v>43</v>
      </c>
      <c r="E19" s="80">
        <v>1985</v>
      </c>
      <c r="F19" s="52">
        <v>100</v>
      </c>
      <c r="G19" s="53"/>
      <c r="H19" s="48">
        <f t="shared" si="0"/>
        <v>100.1</v>
      </c>
      <c r="I19" s="48">
        <f t="shared" si="1"/>
        <v>0.1</v>
      </c>
      <c r="J19" s="44">
        <f t="shared" si="2"/>
        <v>1</v>
      </c>
      <c r="K19" s="50">
        <f t="shared" si="3"/>
        <v>7</v>
      </c>
      <c r="L19" s="49">
        <v>34</v>
      </c>
      <c r="M19" s="43" t="s">
        <v>90</v>
      </c>
      <c r="N19" s="48">
        <f t="shared" si="4"/>
        <v>34.200000000000003</v>
      </c>
      <c r="O19" s="48">
        <f t="shared" si="5"/>
        <v>0.2</v>
      </c>
      <c r="P19" s="46">
        <f t="shared" si="6"/>
        <v>4</v>
      </c>
      <c r="Q19" s="50">
        <f t="shared" si="7"/>
        <v>8.5</v>
      </c>
      <c r="R19" s="41">
        <f t="shared" si="8"/>
        <v>7.713624310270756</v>
      </c>
      <c r="S19" s="47">
        <f t="shared" si="9"/>
        <v>4</v>
      </c>
      <c r="T19" s="66">
        <v>24</v>
      </c>
      <c r="U19" s="69" t="s">
        <v>90</v>
      </c>
      <c r="V19" s="67">
        <f t="shared" si="10"/>
        <v>24.2</v>
      </c>
      <c r="W19" s="67">
        <f t="shared" si="11"/>
        <v>0.2</v>
      </c>
      <c r="X19" s="68">
        <f t="shared" si="12"/>
        <v>6</v>
      </c>
      <c r="Y19" s="70">
        <f t="shared" ref="Y19:Y23" si="16">IF(X19=1,100,(IF(X19=2,80,(IF(X19=3,65,(IF(X19=4,55,(IF(X19=5,51,(IF(X19=6,47,(IF(X19=7,43,(IF(X19=8,40,(IF(X19=9,37,(IF(X19=10,34,(IF(X19=11,31,(IF(X19=12,28,(IF(X19=13,26,(IF(X19=14,24,(IF(X19=15,22,(IF(X19=16,20,(IF(X19=17,18,(IF(X19=18,16,(IF(X19=19,14,(IF(X19=20,12,(IF(X19=21,10,(IF(X19=22,9,(IF(X19=23,8,(IF(X19=24,7,(IF(X19=25,6,(IF(X19=26,5,(IF(X19=27,4,(IF(X19=28,3,(IF(X19=29,2,(IF(X19=30,1,0)))))))))))))))))))))))))))))))))))))))))))))))))))))))))))</f>
        <v>47</v>
      </c>
      <c r="AA19" s="192"/>
      <c r="AB19" s="192"/>
      <c r="AC19" s="192"/>
      <c r="AD19" s="192"/>
      <c r="AE19" s="192"/>
      <c r="AF19" s="192"/>
      <c r="AG19" s="192"/>
      <c r="AH19" s="192"/>
      <c r="AI19" s="192"/>
    </row>
    <row r="20" spans="1:35" s="65" customFormat="1" ht="15.75">
      <c r="A20" s="38">
        <f t="shared" si="13"/>
        <v>10</v>
      </c>
      <c r="B20" s="83">
        <v>32</v>
      </c>
      <c r="C20" s="73" t="s">
        <v>24</v>
      </c>
      <c r="D20" s="73" t="s">
        <v>42</v>
      </c>
      <c r="E20" s="80">
        <v>2000</v>
      </c>
      <c r="F20" s="52">
        <v>100</v>
      </c>
      <c r="G20" s="53"/>
      <c r="H20" s="48">
        <f t="shared" si="0"/>
        <v>100.1</v>
      </c>
      <c r="I20" s="48">
        <f t="shared" si="1"/>
        <v>0.1</v>
      </c>
      <c r="J20" s="44">
        <f t="shared" si="2"/>
        <v>1</v>
      </c>
      <c r="K20" s="50">
        <f t="shared" si="3"/>
        <v>7</v>
      </c>
      <c r="L20" s="49">
        <v>34</v>
      </c>
      <c r="M20" s="43" t="s">
        <v>90</v>
      </c>
      <c r="N20" s="48">
        <f t="shared" si="4"/>
        <v>34.200000000000003</v>
      </c>
      <c r="O20" s="48">
        <f t="shared" si="5"/>
        <v>0.2</v>
      </c>
      <c r="P20" s="46">
        <f t="shared" si="6"/>
        <v>4</v>
      </c>
      <c r="Q20" s="50">
        <f t="shared" si="7"/>
        <v>8.5</v>
      </c>
      <c r="R20" s="41">
        <f t="shared" si="8"/>
        <v>7.713624310270756</v>
      </c>
      <c r="S20" s="47">
        <f t="shared" si="9"/>
        <v>4</v>
      </c>
      <c r="T20" s="132">
        <v>21</v>
      </c>
      <c r="U20" s="133" t="s">
        <v>90</v>
      </c>
      <c r="V20" s="67">
        <f t="shared" si="10"/>
        <v>21.2</v>
      </c>
      <c r="W20" s="67">
        <f t="shared" si="11"/>
        <v>0.2</v>
      </c>
      <c r="X20" s="68">
        <f t="shared" si="12"/>
        <v>10</v>
      </c>
      <c r="Y20" s="70">
        <f t="shared" si="16"/>
        <v>34</v>
      </c>
    </row>
    <row r="21" spans="1:35" s="65" customFormat="1" ht="15.75">
      <c r="A21" s="38">
        <f t="shared" si="13"/>
        <v>10</v>
      </c>
      <c r="B21" s="83">
        <v>15</v>
      </c>
      <c r="C21" s="73" t="s">
        <v>67</v>
      </c>
      <c r="D21" s="73" t="s">
        <v>41</v>
      </c>
      <c r="E21" s="80">
        <v>1995</v>
      </c>
      <c r="F21" s="126">
        <v>100</v>
      </c>
      <c r="G21" s="127"/>
      <c r="H21" s="128">
        <f t="shared" si="0"/>
        <v>100.1</v>
      </c>
      <c r="I21" s="128">
        <f t="shared" si="1"/>
        <v>0.1</v>
      </c>
      <c r="J21" s="46">
        <f t="shared" si="2"/>
        <v>1</v>
      </c>
      <c r="K21" s="50">
        <f t="shared" si="3"/>
        <v>7</v>
      </c>
      <c r="L21" s="128">
        <v>34</v>
      </c>
      <c r="M21" s="129" t="s">
        <v>90</v>
      </c>
      <c r="N21" s="128">
        <f t="shared" si="4"/>
        <v>34.200000000000003</v>
      </c>
      <c r="O21" s="128">
        <f t="shared" si="5"/>
        <v>0.2</v>
      </c>
      <c r="P21" s="46">
        <f t="shared" si="6"/>
        <v>4</v>
      </c>
      <c r="Q21" s="50">
        <f t="shared" si="7"/>
        <v>8.5</v>
      </c>
      <c r="R21" s="41">
        <f t="shared" si="8"/>
        <v>7.713624310270756</v>
      </c>
      <c r="S21" s="131">
        <f t="shared" si="9"/>
        <v>4</v>
      </c>
      <c r="T21" s="132">
        <v>21</v>
      </c>
      <c r="U21" s="133" t="s">
        <v>90</v>
      </c>
      <c r="V21" s="67">
        <f t="shared" si="10"/>
        <v>21.2</v>
      </c>
      <c r="W21" s="130">
        <f t="shared" si="11"/>
        <v>0.2</v>
      </c>
      <c r="X21" s="68">
        <f t="shared" si="12"/>
        <v>10</v>
      </c>
      <c r="Y21" s="70">
        <f t="shared" si="16"/>
        <v>34</v>
      </c>
    </row>
    <row r="22" spans="1:35" s="65" customFormat="1" ht="15.75">
      <c r="A22" s="38">
        <f t="shared" si="13"/>
        <v>12</v>
      </c>
      <c r="B22" s="83">
        <v>16</v>
      </c>
      <c r="C22" s="73" t="s">
        <v>75</v>
      </c>
      <c r="D22" s="89" t="s">
        <v>86</v>
      </c>
      <c r="E22" s="83">
        <v>1979</v>
      </c>
      <c r="F22" s="126">
        <v>100</v>
      </c>
      <c r="G22" s="127"/>
      <c r="H22" s="128">
        <f t="shared" si="0"/>
        <v>100.1</v>
      </c>
      <c r="I22" s="128">
        <f t="shared" si="1"/>
        <v>0.1</v>
      </c>
      <c r="J22" s="46">
        <f t="shared" si="2"/>
        <v>1</v>
      </c>
      <c r="K22" s="50">
        <f t="shared" si="3"/>
        <v>7</v>
      </c>
      <c r="L22" s="128">
        <v>34</v>
      </c>
      <c r="M22" s="129" t="s">
        <v>90</v>
      </c>
      <c r="N22" s="128">
        <f t="shared" si="4"/>
        <v>34.200000000000003</v>
      </c>
      <c r="O22" s="128">
        <f t="shared" si="5"/>
        <v>0.2</v>
      </c>
      <c r="P22" s="46">
        <f t="shared" si="6"/>
        <v>4</v>
      </c>
      <c r="Q22" s="50">
        <f t="shared" si="7"/>
        <v>8.5</v>
      </c>
      <c r="R22" s="41">
        <f t="shared" si="8"/>
        <v>7.713624310270756</v>
      </c>
      <c r="S22" s="131">
        <f t="shared" si="9"/>
        <v>4</v>
      </c>
      <c r="T22" s="66">
        <v>19</v>
      </c>
      <c r="U22" s="69" t="s">
        <v>90</v>
      </c>
      <c r="V22" s="67">
        <f t="shared" si="10"/>
        <v>19.2</v>
      </c>
      <c r="W22" s="130">
        <f t="shared" si="11"/>
        <v>0.2</v>
      </c>
      <c r="X22" s="68">
        <f t="shared" si="12"/>
        <v>12</v>
      </c>
      <c r="Y22" s="70">
        <f t="shared" ref="Y22" si="17">IF(X22=1,100,(IF(X22=2,80,(IF(X22=3,65,(IF(X22=4,55,(IF(X22=5,51,(IF(X22=6,47,(IF(X22=7,43,(IF(X22=8,40,(IF(X22=9,37,(IF(X22=10,34,(IF(X22=11,31,(IF(X22=12,28,(IF(X22=13,26,(IF(X22=14,24,(IF(X22=15,22,(IF(X22=16,20,(IF(X22=17,18,(IF(X22=18,16,(IF(X22=19,14,(IF(X22=20,12,(IF(X22=21,10,(IF(X22=22,9,(IF(X22=23,8,(IF(X22=24,7,(IF(X22=25,6,(IF(X22=26,5,(IF(X22=27,4,(IF(X22=28,3,(IF(X22=29,2,(IF(X22=30,1,0)))))))))))))))))))))))))))))))))))))))))))))))))))))))))))</f>
        <v>28</v>
      </c>
    </row>
    <row r="23" spans="1:35" s="65" customFormat="1" ht="15.75">
      <c r="A23" s="38">
        <f t="shared" si="13"/>
        <v>13</v>
      </c>
      <c r="B23" s="83">
        <v>14</v>
      </c>
      <c r="C23" s="73" t="s">
        <v>66</v>
      </c>
      <c r="D23" s="73" t="s">
        <v>85</v>
      </c>
      <c r="E23" s="80">
        <v>1992</v>
      </c>
      <c r="F23" s="126">
        <v>100</v>
      </c>
      <c r="G23" s="127"/>
      <c r="H23" s="128">
        <f t="shared" si="0"/>
        <v>100.1</v>
      </c>
      <c r="I23" s="128">
        <f t="shared" si="1"/>
        <v>0.1</v>
      </c>
      <c r="J23" s="46">
        <f t="shared" si="2"/>
        <v>1</v>
      </c>
      <c r="K23" s="50">
        <f t="shared" si="3"/>
        <v>7</v>
      </c>
      <c r="L23" s="128">
        <v>34</v>
      </c>
      <c r="M23" s="129" t="s">
        <v>90</v>
      </c>
      <c r="N23" s="128">
        <f t="shared" si="4"/>
        <v>34.200000000000003</v>
      </c>
      <c r="O23" s="128">
        <f t="shared" si="5"/>
        <v>0.2</v>
      </c>
      <c r="P23" s="46">
        <f t="shared" si="6"/>
        <v>4</v>
      </c>
      <c r="Q23" s="50">
        <f t="shared" si="7"/>
        <v>8.5</v>
      </c>
      <c r="R23" s="41">
        <f t="shared" si="8"/>
        <v>7.713624310270756</v>
      </c>
      <c r="S23" s="131">
        <f t="shared" si="9"/>
        <v>4</v>
      </c>
      <c r="T23" s="134">
        <v>19</v>
      </c>
      <c r="U23" s="135"/>
      <c r="V23" s="67">
        <f t="shared" si="10"/>
        <v>19.100000000000001</v>
      </c>
      <c r="W23" s="130">
        <f t="shared" si="11"/>
        <v>0.1</v>
      </c>
      <c r="X23" s="68">
        <f t="shared" si="12"/>
        <v>13</v>
      </c>
      <c r="Y23" s="70">
        <f t="shared" si="16"/>
        <v>26</v>
      </c>
    </row>
  </sheetData>
  <autoFilter ref="B10:X10">
    <sortState ref="B11:X23">
      <sortCondition ref="X10"/>
    </sortState>
  </autoFilter>
  <mergeCells count="7">
    <mergeCell ref="AA1:AI19"/>
    <mergeCell ref="A1:X1"/>
    <mergeCell ref="A3:X3"/>
    <mergeCell ref="A5:X5"/>
    <mergeCell ref="F10:G10"/>
    <mergeCell ref="L10:M10"/>
    <mergeCell ref="T10:U10"/>
  </mergeCells>
  <printOptions horizontalCentered="1" verticalCentered="1"/>
  <pageMargins left="3.937007874015748E-2" right="3.937007874015748E-2" top="1.7322834645669292" bottom="0.74803149606299213" header="0.31496062992125984" footer="0.31496062992125984"/>
  <pageSetup paperSize="9" orientation="landscape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P36"/>
  <sheetViews>
    <sheetView topLeftCell="A3" workbookViewId="0">
      <selection activeCell="B27" sqref="B27"/>
    </sheetView>
  </sheetViews>
  <sheetFormatPr defaultRowHeight="12.75"/>
  <cols>
    <col min="1" max="1" width="4.140625" customWidth="1"/>
    <col min="2" max="2" width="4.28515625" customWidth="1"/>
    <col min="3" max="3" width="26.28515625" bestFit="1" customWidth="1"/>
    <col min="4" max="4" width="23.85546875" bestFit="1" customWidth="1"/>
    <col min="5" max="5" width="5.28515625" style="59" customWidth="1"/>
    <col min="6" max="7" width="6.85546875" customWidth="1"/>
    <col min="8" max="8" width="6.28515625" customWidth="1"/>
    <col min="9" max="10" width="5.7109375" customWidth="1"/>
  </cols>
  <sheetData>
    <row r="1" spans="1:16" s="31" customFormat="1" ht="35.25" customHeight="1" thickBot="1">
      <c r="A1" s="136" t="s">
        <v>45</v>
      </c>
      <c r="B1" s="137"/>
      <c r="C1" s="137"/>
      <c r="D1" s="137"/>
      <c r="E1" s="137"/>
      <c r="F1" s="138"/>
      <c r="G1" s="29"/>
      <c r="H1" s="29"/>
      <c r="I1" s="29"/>
      <c r="K1" s="148" t="s">
        <v>15</v>
      </c>
      <c r="L1" s="149"/>
      <c r="M1" s="149"/>
      <c r="N1" s="149"/>
      <c r="O1" s="149"/>
      <c r="P1" s="150"/>
    </row>
    <row r="2" spans="1:16" s="31" customFormat="1" ht="24.75" customHeight="1">
      <c r="A2" s="139" t="s">
        <v>81</v>
      </c>
      <c r="B2" s="140"/>
      <c r="C2" s="140"/>
      <c r="D2" s="140"/>
      <c r="E2" s="140"/>
      <c r="F2" s="141"/>
      <c r="G2" s="29"/>
      <c r="H2" s="29"/>
      <c r="I2" s="29"/>
      <c r="K2" s="151"/>
      <c r="L2" s="152"/>
      <c r="M2" s="152"/>
      <c r="N2" s="152"/>
      <c r="O2" s="152"/>
      <c r="P2" s="153"/>
    </row>
    <row r="3" spans="1:16" s="31" customFormat="1">
      <c r="A3" s="34"/>
      <c r="B3" s="29"/>
      <c r="C3" s="29"/>
      <c r="D3" s="29"/>
      <c r="E3" s="54"/>
      <c r="K3" s="151"/>
      <c r="L3" s="152"/>
      <c r="M3" s="152"/>
      <c r="N3" s="152"/>
      <c r="O3" s="152"/>
      <c r="P3" s="153"/>
    </row>
    <row r="4" spans="1:16" s="31" customFormat="1" ht="20.25">
      <c r="A4" s="142" t="s">
        <v>47</v>
      </c>
      <c r="B4" s="143"/>
      <c r="C4" s="143"/>
      <c r="D4" s="143"/>
      <c r="E4" s="143"/>
      <c r="F4" s="144"/>
      <c r="G4" s="32"/>
      <c r="H4" s="33"/>
      <c r="I4" s="39"/>
      <c r="K4" s="151"/>
      <c r="L4" s="152"/>
      <c r="M4" s="152"/>
      <c r="N4" s="152"/>
      <c r="O4" s="152"/>
      <c r="P4" s="153"/>
    </row>
    <row r="5" spans="1:16" s="31" customFormat="1" ht="13.5" thickBot="1">
      <c r="E5" s="54"/>
      <c r="K5" s="151"/>
      <c r="L5" s="152"/>
      <c r="M5" s="152"/>
      <c r="N5" s="152"/>
      <c r="O5" s="152"/>
      <c r="P5" s="153"/>
    </row>
    <row r="6" spans="1:16" ht="27" thickBot="1">
      <c r="A6" s="145" t="s">
        <v>65</v>
      </c>
      <c r="B6" s="146"/>
      <c r="C6" s="146"/>
      <c r="D6" s="146"/>
      <c r="E6" s="146"/>
      <c r="F6" s="147"/>
      <c r="G6" s="17"/>
      <c r="H6" s="17"/>
      <c r="I6" s="17"/>
      <c r="K6" s="151"/>
      <c r="L6" s="152"/>
      <c r="M6" s="152"/>
      <c r="N6" s="152"/>
      <c r="O6" s="152"/>
      <c r="P6" s="153"/>
    </row>
    <row r="7" spans="1:16">
      <c r="A7" s="18"/>
      <c r="B7" s="18"/>
      <c r="C7" s="18"/>
      <c r="D7" s="18"/>
      <c r="E7" s="55"/>
      <c r="K7" s="151"/>
      <c r="L7" s="152"/>
      <c r="M7" s="152"/>
      <c r="N7" s="152"/>
      <c r="O7" s="152"/>
      <c r="P7" s="153"/>
    </row>
    <row r="8" spans="1:16">
      <c r="A8" s="6" t="s">
        <v>2</v>
      </c>
      <c r="B8" s="6" t="s">
        <v>3</v>
      </c>
      <c r="C8" s="6" t="s">
        <v>48</v>
      </c>
      <c r="D8" s="6" t="s">
        <v>49</v>
      </c>
      <c r="E8" s="56" t="s">
        <v>54</v>
      </c>
      <c r="F8" s="6"/>
      <c r="G8" s="5" t="s">
        <v>4</v>
      </c>
      <c r="H8" s="6" t="s">
        <v>14</v>
      </c>
      <c r="I8" s="6" t="s">
        <v>11</v>
      </c>
      <c r="K8" s="151"/>
      <c r="L8" s="152"/>
      <c r="M8" s="152"/>
      <c r="N8" s="152"/>
      <c r="O8" s="152"/>
      <c r="P8" s="153"/>
    </row>
    <row r="9" spans="1:16" ht="17.25" customHeight="1">
      <c r="A9" s="82">
        <v>1</v>
      </c>
      <c r="B9" s="83">
        <v>18</v>
      </c>
      <c r="C9" s="73" t="s">
        <v>32</v>
      </c>
      <c r="D9" s="73" t="s">
        <v>44</v>
      </c>
      <c r="E9" s="80">
        <v>1997</v>
      </c>
      <c r="F9" s="76"/>
      <c r="G9" s="61">
        <f t="shared" ref="G9:G31" ca="1" si="0">RAND()</f>
        <v>0.4686459922756776</v>
      </c>
      <c r="H9" s="60"/>
      <c r="I9" s="60"/>
      <c r="K9" s="151"/>
      <c r="L9" s="152"/>
      <c r="M9" s="152"/>
      <c r="N9" s="152"/>
      <c r="O9" s="152"/>
      <c r="P9" s="153"/>
    </row>
    <row r="10" spans="1:16" ht="17.25" customHeight="1">
      <c r="A10" s="82">
        <v>2</v>
      </c>
      <c r="B10" s="83">
        <v>33</v>
      </c>
      <c r="C10" s="73" t="s">
        <v>25</v>
      </c>
      <c r="D10" s="73" t="s">
        <v>42</v>
      </c>
      <c r="E10" s="80">
        <v>1998</v>
      </c>
      <c r="F10" s="76"/>
      <c r="G10" s="61">
        <f t="shared" ca="1" si="0"/>
        <v>0.69560340236304619</v>
      </c>
      <c r="H10" s="60"/>
      <c r="I10" s="60"/>
      <c r="K10" s="151"/>
      <c r="L10" s="152"/>
      <c r="M10" s="152"/>
      <c r="N10" s="152"/>
      <c r="O10" s="152"/>
      <c r="P10" s="153"/>
    </row>
    <row r="11" spans="1:16" ht="17.25" customHeight="1">
      <c r="A11" s="82">
        <v>3</v>
      </c>
      <c r="B11" s="83">
        <v>14</v>
      </c>
      <c r="C11" s="73" t="s">
        <v>66</v>
      </c>
      <c r="D11" s="73" t="s">
        <v>85</v>
      </c>
      <c r="E11" s="80">
        <v>1992</v>
      </c>
      <c r="F11" s="76"/>
      <c r="G11" s="61">
        <f t="shared" ca="1" si="0"/>
        <v>1.2659145164772845E-4</v>
      </c>
      <c r="H11" s="60"/>
      <c r="I11" s="60"/>
      <c r="K11" s="151"/>
      <c r="L11" s="152"/>
      <c r="M11" s="152"/>
      <c r="N11" s="152"/>
      <c r="O11" s="152"/>
      <c r="P11" s="153"/>
    </row>
    <row r="12" spans="1:16" ht="17.25" customHeight="1">
      <c r="A12" s="82">
        <v>4</v>
      </c>
      <c r="B12" s="83">
        <v>6</v>
      </c>
      <c r="C12" s="73" t="s">
        <v>23</v>
      </c>
      <c r="D12" s="73" t="s">
        <v>41</v>
      </c>
      <c r="E12" s="80">
        <v>2000</v>
      </c>
      <c r="F12" s="76"/>
      <c r="G12" s="61">
        <f t="shared" ca="1" si="0"/>
        <v>0.73378845641507207</v>
      </c>
      <c r="H12" s="60"/>
      <c r="I12" s="60"/>
      <c r="K12" s="151"/>
      <c r="L12" s="152"/>
      <c r="M12" s="152"/>
      <c r="N12" s="152"/>
      <c r="O12" s="152"/>
      <c r="P12" s="153"/>
    </row>
    <row r="13" spans="1:16" ht="17.25" customHeight="1">
      <c r="A13" s="82">
        <v>5</v>
      </c>
      <c r="B13" s="83">
        <v>32</v>
      </c>
      <c r="C13" s="73" t="s">
        <v>24</v>
      </c>
      <c r="D13" s="73" t="s">
        <v>42</v>
      </c>
      <c r="E13" s="80">
        <v>2000</v>
      </c>
      <c r="F13" s="76"/>
      <c r="G13" s="61">
        <f t="shared" ca="1" si="0"/>
        <v>0.25784149786544752</v>
      </c>
      <c r="H13" s="60"/>
      <c r="I13" s="60"/>
      <c r="K13" s="151"/>
      <c r="L13" s="152"/>
      <c r="M13" s="152"/>
      <c r="N13" s="152"/>
      <c r="O13" s="152"/>
      <c r="P13" s="153"/>
    </row>
    <row r="14" spans="1:16" ht="17.25" customHeight="1">
      <c r="A14" s="82">
        <v>6</v>
      </c>
      <c r="B14" s="83">
        <v>15</v>
      </c>
      <c r="C14" s="73" t="s">
        <v>67</v>
      </c>
      <c r="D14" s="73" t="s">
        <v>41</v>
      </c>
      <c r="E14" s="80">
        <v>1995</v>
      </c>
      <c r="F14" s="76"/>
      <c r="G14" s="61">
        <f t="shared" ca="1" si="0"/>
        <v>0.8194329803210687</v>
      </c>
      <c r="H14" s="60"/>
      <c r="I14" s="60"/>
      <c r="K14" s="151"/>
      <c r="L14" s="152"/>
      <c r="M14" s="152"/>
      <c r="N14" s="152"/>
      <c r="O14" s="152"/>
      <c r="P14" s="153"/>
    </row>
    <row r="15" spans="1:16" ht="17.25" customHeight="1">
      <c r="A15" s="82">
        <v>7</v>
      </c>
      <c r="B15" s="83">
        <v>1</v>
      </c>
      <c r="C15" s="73" t="s">
        <v>30</v>
      </c>
      <c r="D15" s="73" t="s">
        <v>40</v>
      </c>
      <c r="E15" s="80">
        <v>1985</v>
      </c>
      <c r="F15" s="76"/>
      <c r="G15" s="61">
        <f t="shared" ca="1" si="0"/>
        <v>0.93695240526817658</v>
      </c>
      <c r="H15" s="60"/>
      <c r="I15" s="60"/>
      <c r="K15" s="151"/>
      <c r="L15" s="152"/>
      <c r="M15" s="152"/>
      <c r="N15" s="152"/>
      <c r="O15" s="152"/>
      <c r="P15" s="153"/>
    </row>
    <row r="16" spans="1:16" ht="17.25" customHeight="1">
      <c r="A16" s="82">
        <v>8</v>
      </c>
      <c r="B16" s="83">
        <v>25</v>
      </c>
      <c r="C16" s="73" t="s">
        <v>68</v>
      </c>
      <c r="D16" s="73" t="s">
        <v>89</v>
      </c>
      <c r="E16" s="80">
        <v>1988</v>
      </c>
      <c r="F16" s="76"/>
      <c r="G16" s="61">
        <f t="shared" ca="1" si="0"/>
        <v>0.32169640750011208</v>
      </c>
      <c r="H16" s="60"/>
      <c r="I16" s="60"/>
      <c r="K16" s="151"/>
      <c r="L16" s="152"/>
      <c r="M16" s="152"/>
      <c r="N16" s="152"/>
      <c r="O16" s="152"/>
      <c r="P16" s="153"/>
    </row>
    <row r="17" spans="1:16" ht="17.25" customHeight="1">
      <c r="A17" s="82">
        <v>9</v>
      </c>
      <c r="B17" s="83">
        <v>10</v>
      </c>
      <c r="C17" s="73" t="s">
        <v>31</v>
      </c>
      <c r="D17" s="73" t="s">
        <v>42</v>
      </c>
      <c r="E17" s="80">
        <v>1997</v>
      </c>
      <c r="F17" s="76"/>
      <c r="G17" s="61">
        <f t="shared" ca="1" si="0"/>
        <v>0.57093206119818873</v>
      </c>
      <c r="H17" s="60"/>
      <c r="I17" s="60"/>
      <c r="K17" s="151"/>
      <c r="L17" s="152"/>
      <c r="M17" s="152"/>
      <c r="N17" s="152"/>
      <c r="O17" s="152"/>
      <c r="P17" s="153"/>
    </row>
    <row r="18" spans="1:16" ht="17.25" customHeight="1">
      <c r="A18" s="82">
        <v>10</v>
      </c>
      <c r="B18" s="83">
        <v>19</v>
      </c>
      <c r="C18" s="73" t="s">
        <v>69</v>
      </c>
      <c r="D18" s="73" t="s">
        <v>43</v>
      </c>
      <c r="E18" s="80">
        <v>1979</v>
      </c>
      <c r="F18" s="76"/>
      <c r="G18" s="61">
        <f t="shared" ca="1" si="0"/>
        <v>0.8297546995549725</v>
      </c>
      <c r="H18" s="60"/>
      <c r="I18" s="60"/>
      <c r="K18" s="151"/>
      <c r="L18" s="152"/>
      <c r="M18" s="152"/>
      <c r="N18" s="152"/>
      <c r="O18" s="152"/>
      <c r="P18" s="153"/>
    </row>
    <row r="19" spans="1:16" ht="17.25" customHeight="1">
      <c r="A19" s="82">
        <v>11</v>
      </c>
      <c r="B19" s="83">
        <v>2</v>
      </c>
      <c r="C19" s="73" t="s">
        <v>70</v>
      </c>
      <c r="D19" s="73" t="s">
        <v>40</v>
      </c>
      <c r="E19" s="80">
        <v>1990</v>
      </c>
      <c r="F19" s="76"/>
      <c r="G19" s="61">
        <f t="shared" ca="1" si="0"/>
        <v>0.93197930313088362</v>
      </c>
      <c r="H19" s="60"/>
      <c r="I19" s="60"/>
      <c r="K19" s="151"/>
      <c r="L19" s="152"/>
      <c r="M19" s="152"/>
      <c r="N19" s="152"/>
      <c r="O19" s="152"/>
      <c r="P19" s="153"/>
    </row>
    <row r="20" spans="1:16" ht="17.25" customHeight="1">
      <c r="A20" s="82">
        <v>12</v>
      </c>
      <c r="B20" s="83">
        <v>5</v>
      </c>
      <c r="C20" s="73" t="s">
        <v>71</v>
      </c>
      <c r="D20" s="73" t="s">
        <v>44</v>
      </c>
      <c r="E20" s="80">
        <v>2001</v>
      </c>
      <c r="F20" s="76"/>
      <c r="G20" s="61">
        <f t="shared" ca="1" si="0"/>
        <v>0.83559059563245563</v>
      </c>
      <c r="H20" s="60"/>
      <c r="I20" s="60"/>
      <c r="K20" s="151"/>
      <c r="L20" s="152"/>
      <c r="M20" s="152"/>
      <c r="N20" s="152"/>
      <c r="O20" s="152"/>
      <c r="P20" s="153"/>
    </row>
    <row r="21" spans="1:16" ht="17.25" customHeight="1">
      <c r="A21" s="82">
        <v>13</v>
      </c>
      <c r="B21" s="83">
        <v>27</v>
      </c>
      <c r="C21" s="73" t="s">
        <v>72</v>
      </c>
      <c r="D21" s="73" t="s">
        <v>40</v>
      </c>
      <c r="E21" s="80">
        <v>2001</v>
      </c>
      <c r="F21" s="76"/>
      <c r="G21" s="61">
        <f t="shared" ca="1" si="0"/>
        <v>0.414368779226157</v>
      </c>
      <c r="H21" s="60"/>
      <c r="I21" s="60"/>
      <c r="K21" s="151"/>
      <c r="L21" s="152"/>
      <c r="M21" s="152"/>
      <c r="N21" s="152"/>
      <c r="O21" s="152"/>
      <c r="P21" s="153"/>
    </row>
    <row r="22" spans="1:16" ht="17.25" customHeight="1">
      <c r="A22" s="82">
        <v>14</v>
      </c>
      <c r="B22" s="83">
        <v>20</v>
      </c>
      <c r="C22" s="73" t="s">
        <v>73</v>
      </c>
      <c r="D22" s="73" t="s">
        <v>43</v>
      </c>
      <c r="E22" s="80">
        <v>1989</v>
      </c>
      <c r="F22" s="76"/>
      <c r="G22" s="61">
        <f t="shared" ca="1" si="0"/>
        <v>0.21582893852567997</v>
      </c>
      <c r="H22" s="60"/>
      <c r="I22" s="60"/>
      <c r="K22" s="151"/>
      <c r="L22" s="152"/>
      <c r="M22" s="152"/>
      <c r="N22" s="152"/>
      <c r="O22" s="152"/>
      <c r="P22" s="153"/>
    </row>
    <row r="23" spans="1:16" ht="17.25" customHeight="1">
      <c r="A23" s="82">
        <v>15</v>
      </c>
      <c r="B23" s="83">
        <v>21</v>
      </c>
      <c r="C23" s="73" t="s">
        <v>74</v>
      </c>
      <c r="D23" s="73" t="s">
        <v>40</v>
      </c>
      <c r="E23" s="80">
        <v>2000</v>
      </c>
      <c r="F23" s="76"/>
      <c r="G23" s="61">
        <f t="shared" ca="1" si="0"/>
        <v>0.98730998617162324</v>
      </c>
      <c r="H23" s="60"/>
      <c r="I23" s="60"/>
      <c r="K23" s="151"/>
      <c r="L23" s="152"/>
      <c r="M23" s="152"/>
      <c r="N23" s="152"/>
      <c r="O23" s="152"/>
      <c r="P23" s="153"/>
    </row>
    <row r="24" spans="1:16" ht="17.25" customHeight="1">
      <c r="A24" s="82">
        <v>16</v>
      </c>
      <c r="B24" s="83">
        <v>28</v>
      </c>
      <c r="C24" s="73" t="s">
        <v>26</v>
      </c>
      <c r="D24" s="73" t="s">
        <v>40</v>
      </c>
      <c r="E24" s="80">
        <v>1999</v>
      </c>
      <c r="F24" s="76"/>
      <c r="G24" s="61">
        <f t="shared" ca="1" si="0"/>
        <v>0.19755142976727269</v>
      </c>
      <c r="H24" s="60"/>
      <c r="I24" s="60"/>
      <c r="K24" s="151"/>
      <c r="L24" s="152"/>
      <c r="M24" s="152"/>
      <c r="N24" s="152"/>
      <c r="O24" s="152"/>
      <c r="P24" s="153"/>
    </row>
    <row r="25" spans="1:16" ht="17.25" customHeight="1">
      <c r="A25" s="82">
        <v>17</v>
      </c>
      <c r="B25" s="83">
        <v>16</v>
      </c>
      <c r="C25" s="73" t="s">
        <v>75</v>
      </c>
      <c r="D25" s="89" t="s">
        <v>86</v>
      </c>
      <c r="E25" s="83">
        <v>1979</v>
      </c>
      <c r="F25" s="76"/>
      <c r="G25" s="61">
        <f t="shared" ca="1" si="0"/>
        <v>0.54396183580474333</v>
      </c>
      <c r="H25" s="60"/>
      <c r="I25" s="60"/>
      <c r="K25" s="151"/>
      <c r="L25" s="152"/>
      <c r="M25" s="152"/>
      <c r="N25" s="152"/>
      <c r="O25" s="152"/>
      <c r="P25" s="153"/>
    </row>
    <row r="26" spans="1:16" ht="17.25" customHeight="1">
      <c r="A26" s="82">
        <v>18</v>
      </c>
      <c r="B26" s="83">
        <v>22</v>
      </c>
      <c r="C26" s="73" t="s">
        <v>76</v>
      </c>
      <c r="D26" s="73" t="s">
        <v>43</v>
      </c>
      <c r="E26" s="80">
        <v>1986</v>
      </c>
      <c r="F26" s="76"/>
      <c r="G26" s="61">
        <f t="shared" ca="1" si="0"/>
        <v>0.57858077735051339</v>
      </c>
      <c r="H26" s="60"/>
      <c r="I26" s="60"/>
      <c r="K26" s="151"/>
      <c r="L26" s="152"/>
      <c r="M26" s="152"/>
      <c r="N26" s="152"/>
      <c r="O26" s="152"/>
      <c r="P26" s="153"/>
    </row>
    <row r="27" spans="1:16" ht="17.25" customHeight="1">
      <c r="A27" s="82">
        <v>19</v>
      </c>
      <c r="B27" s="83">
        <v>31</v>
      </c>
      <c r="C27" s="73" t="s">
        <v>77</v>
      </c>
      <c r="D27" s="73" t="s">
        <v>87</v>
      </c>
      <c r="E27" s="80">
        <v>1989</v>
      </c>
      <c r="F27" s="76"/>
      <c r="G27" s="61">
        <f t="shared" ca="1" si="0"/>
        <v>0.9334216231577801</v>
      </c>
      <c r="H27" s="60"/>
      <c r="I27" s="60"/>
      <c r="K27" s="151"/>
      <c r="L27" s="152"/>
      <c r="M27" s="152"/>
      <c r="N27" s="152"/>
      <c r="O27" s="152"/>
      <c r="P27" s="153"/>
    </row>
    <row r="28" spans="1:16" ht="17.25" customHeight="1">
      <c r="A28" s="82">
        <v>20</v>
      </c>
      <c r="B28" s="83">
        <v>30</v>
      </c>
      <c r="C28" s="73" t="s">
        <v>78</v>
      </c>
      <c r="D28" s="73" t="s">
        <v>87</v>
      </c>
      <c r="E28" s="80">
        <v>1989</v>
      </c>
      <c r="F28" s="76"/>
      <c r="G28" s="61">
        <f t="shared" ca="1" si="0"/>
        <v>0.22014743980257245</v>
      </c>
      <c r="H28" s="60"/>
      <c r="I28" s="60"/>
      <c r="K28" s="151"/>
      <c r="L28" s="152"/>
      <c r="M28" s="152"/>
      <c r="N28" s="152"/>
      <c r="O28" s="152"/>
      <c r="P28" s="153"/>
    </row>
    <row r="29" spans="1:16" ht="17.25" customHeight="1">
      <c r="A29" s="82">
        <v>21</v>
      </c>
      <c r="B29" s="83">
        <v>8</v>
      </c>
      <c r="C29" s="75" t="s">
        <v>83</v>
      </c>
      <c r="D29" s="73" t="s">
        <v>43</v>
      </c>
      <c r="E29" s="80">
        <v>1985</v>
      </c>
      <c r="F29" s="76"/>
      <c r="G29" s="61">
        <f t="shared" ca="1" si="0"/>
        <v>0.82064955337820411</v>
      </c>
      <c r="H29" s="60"/>
      <c r="I29" s="60"/>
    </row>
    <row r="30" spans="1:16" ht="17.25" customHeight="1">
      <c r="A30" s="82">
        <v>22</v>
      </c>
      <c r="B30" s="83">
        <v>7</v>
      </c>
      <c r="C30" s="74" t="s">
        <v>84</v>
      </c>
      <c r="D30" s="73" t="s">
        <v>44</v>
      </c>
      <c r="E30" s="80">
        <v>1982</v>
      </c>
      <c r="F30" s="76"/>
      <c r="G30" s="61">
        <f t="shared" ca="1" si="0"/>
        <v>0.18290584124378206</v>
      </c>
      <c r="H30" s="60"/>
      <c r="I30" s="60"/>
    </row>
    <row r="31" spans="1:16" s="2" customFormat="1" ht="17.25" customHeight="1">
      <c r="A31" s="82">
        <v>23</v>
      </c>
      <c r="B31" s="83">
        <v>23</v>
      </c>
      <c r="C31" s="74" t="s">
        <v>88</v>
      </c>
      <c r="D31" s="73" t="s">
        <v>40</v>
      </c>
      <c r="E31" s="80">
        <v>2001</v>
      </c>
      <c r="F31" s="76"/>
      <c r="G31" s="61">
        <f t="shared" ca="1" si="0"/>
        <v>0.4396863211738844</v>
      </c>
      <c r="H31" s="60"/>
      <c r="I31" s="60"/>
      <c r="L31" s="79"/>
    </row>
    <row r="32" spans="1:16" s="2" customFormat="1">
      <c r="A32" s="12"/>
      <c r="B32" s="8"/>
      <c r="C32" s="8"/>
      <c r="D32" s="14"/>
      <c r="E32" s="57"/>
      <c r="F32" s="15"/>
      <c r="G32" s="8"/>
      <c r="H32" s="13"/>
      <c r="I32" s="13"/>
    </row>
    <row r="33" spans="1:11" s="2" customFormat="1">
      <c r="A33" s="12"/>
      <c r="B33" s="8"/>
      <c r="C33" s="8" t="s">
        <v>5</v>
      </c>
      <c r="D33" s="16">
        <f>COUNTA(C9:C30)</f>
        <v>22</v>
      </c>
      <c r="E33" s="58"/>
      <c r="F33" s="15"/>
      <c r="G33" s="8"/>
      <c r="H33" s="13"/>
      <c r="I33" s="13"/>
      <c r="K33" s="79"/>
    </row>
    <row r="34" spans="1:11" s="2" customFormat="1">
      <c r="A34" s="12"/>
      <c r="B34" s="8"/>
      <c r="C34" s="8" t="s">
        <v>6</v>
      </c>
      <c r="D34" s="16" t="e">
        <f>#REF!+#REF!+#REF!+#REF!+#REF!+#REF!+#REF!+#REF!+#REF!+#REF!+'Start D K1'!D22+'Start H K1'!D33</f>
        <v>#REF!</v>
      </c>
      <c r="E34" s="58"/>
      <c r="F34" s="15"/>
      <c r="G34" s="8"/>
      <c r="H34" s="13"/>
      <c r="I34" s="13"/>
    </row>
    <row r="35" spans="1:11">
      <c r="C35" t="s">
        <v>12</v>
      </c>
      <c r="D35" s="16">
        <f>COUNTA(I9:I30)</f>
        <v>0</v>
      </c>
    </row>
    <row r="36" spans="1:11">
      <c r="C36" t="s">
        <v>13</v>
      </c>
      <c r="D36" s="16" t="e">
        <f>#REF!+#REF!+#REF!+#REF!+#REF!+#REF!+#REF!+#REF!+#REF!+#REF!+'Start D K1'!D24+'Start H K1'!D35</f>
        <v>#REF!</v>
      </c>
    </row>
  </sheetData>
  <autoFilter ref="B8:I8">
    <sortState ref="B9:I17">
      <sortCondition ref="G8"/>
    </sortState>
  </autoFilter>
  <mergeCells count="5">
    <mergeCell ref="A6:F6"/>
    <mergeCell ref="A4:F4"/>
    <mergeCell ref="A2:F2"/>
    <mergeCell ref="A1:F1"/>
    <mergeCell ref="K1:P28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P22"/>
  <sheetViews>
    <sheetView workbookViewId="0">
      <selection activeCell="F27" sqref="F27"/>
    </sheetView>
  </sheetViews>
  <sheetFormatPr defaultRowHeight="12.75"/>
  <cols>
    <col min="1" max="1" width="4.140625" customWidth="1"/>
    <col min="2" max="2" width="4.28515625" customWidth="1"/>
    <col min="3" max="3" width="23.5703125" customWidth="1"/>
    <col min="4" max="4" width="23.85546875" bestFit="1" customWidth="1"/>
    <col min="5" max="5" width="5.28515625" style="59" customWidth="1"/>
    <col min="6" max="7" width="6.85546875" customWidth="1"/>
    <col min="8" max="8" width="6.28515625" customWidth="1"/>
    <col min="9" max="10" width="5.7109375" customWidth="1"/>
  </cols>
  <sheetData>
    <row r="1" spans="1:16" s="31" customFormat="1" ht="35.25" customHeight="1" thickBot="1">
      <c r="A1" s="136" t="s">
        <v>46</v>
      </c>
      <c r="B1" s="137"/>
      <c r="C1" s="137"/>
      <c r="D1" s="137"/>
      <c r="E1" s="137"/>
      <c r="F1" s="138"/>
      <c r="G1" s="29"/>
      <c r="H1" s="148" t="s">
        <v>16</v>
      </c>
      <c r="I1" s="149"/>
      <c r="J1" s="149"/>
      <c r="K1" s="149"/>
      <c r="L1" s="149"/>
      <c r="M1" s="149"/>
      <c r="N1" s="149"/>
      <c r="O1" s="149"/>
      <c r="P1" s="150"/>
    </row>
    <row r="2" spans="1:16" s="31" customFormat="1" ht="24.75" customHeight="1">
      <c r="A2" s="139" t="s">
        <v>81</v>
      </c>
      <c r="B2" s="140"/>
      <c r="C2" s="140"/>
      <c r="D2" s="140"/>
      <c r="E2" s="140"/>
      <c r="F2" s="141"/>
      <c r="G2" s="29"/>
      <c r="H2" s="151"/>
      <c r="I2" s="152"/>
      <c r="J2" s="152"/>
      <c r="K2" s="152"/>
      <c r="L2" s="152"/>
      <c r="M2" s="152"/>
      <c r="N2" s="152"/>
      <c r="O2" s="152"/>
      <c r="P2" s="153"/>
    </row>
    <row r="3" spans="1:16" s="31" customFormat="1">
      <c r="A3" s="34"/>
      <c r="B3" s="71"/>
      <c r="C3" s="71"/>
      <c r="D3" s="71"/>
      <c r="E3" s="54"/>
      <c r="H3" s="151"/>
      <c r="I3" s="152"/>
      <c r="J3" s="152"/>
      <c r="K3" s="152"/>
      <c r="L3" s="152"/>
      <c r="M3" s="152"/>
      <c r="N3" s="152"/>
      <c r="O3" s="152"/>
      <c r="P3" s="153"/>
    </row>
    <row r="4" spans="1:16" s="31" customFormat="1" ht="20.25">
      <c r="A4" s="142" t="s">
        <v>47</v>
      </c>
      <c r="B4" s="143"/>
      <c r="C4" s="143"/>
      <c r="D4" s="143"/>
      <c r="E4" s="143"/>
      <c r="F4" s="144"/>
      <c r="G4" s="62"/>
      <c r="H4" s="151"/>
      <c r="I4" s="152"/>
      <c r="J4" s="152"/>
      <c r="K4" s="152"/>
      <c r="L4" s="152"/>
      <c r="M4" s="152"/>
      <c r="N4" s="152"/>
      <c r="O4" s="152"/>
      <c r="P4" s="153"/>
    </row>
    <row r="5" spans="1:16" s="31" customFormat="1" ht="13.5" thickBot="1">
      <c r="E5" s="54"/>
      <c r="H5" s="151"/>
      <c r="I5" s="152"/>
      <c r="J5" s="152"/>
      <c r="K5" s="152"/>
      <c r="L5" s="152"/>
      <c r="M5" s="152"/>
      <c r="N5" s="152"/>
      <c r="O5" s="152"/>
      <c r="P5" s="153"/>
    </row>
    <row r="6" spans="1:16" ht="27" thickBot="1">
      <c r="A6" s="145" t="s">
        <v>35</v>
      </c>
      <c r="B6" s="146"/>
      <c r="C6" s="146"/>
      <c r="D6" s="146"/>
      <c r="E6" s="146"/>
      <c r="F6" s="147"/>
      <c r="G6" s="17"/>
      <c r="H6" s="151"/>
      <c r="I6" s="152"/>
      <c r="J6" s="152"/>
      <c r="K6" s="152"/>
      <c r="L6" s="152"/>
      <c r="M6" s="152"/>
      <c r="N6" s="152"/>
      <c r="O6" s="152"/>
      <c r="P6" s="153"/>
    </row>
    <row r="7" spans="1:16">
      <c r="A7" s="18"/>
      <c r="B7" s="18"/>
      <c r="C7" s="18"/>
      <c r="D7" s="18"/>
      <c r="E7" s="55"/>
      <c r="H7" s="151"/>
      <c r="I7" s="152"/>
      <c r="J7" s="152"/>
      <c r="K7" s="152"/>
      <c r="L7" s="152"/>
      <c r="M7" s="152"/>
      <c r="N7" s="152"/>
      <c r="O7" s="152"/>
      <c r="P7" s="153"/>
    </row>
    <row r="8" spans="1:16">
      <c r="A8" s="6" t="s">
        <v>2</v>
      </c>
      <c r="B8" s="6" t="s">
        <v>3</v>
      </c>
      <c r="C8" s="6" t="s">
        <v>48</v>
      </c>
      <c r="D8" s="6" t="s">
        <v>49</v>
      </c>
      <c r="E8" s="6" t="s">
        <v>54</v>
      </c>
      <c r="F8" s="6"/>
      <c r="H8" s="151"/>
      <c r="I8" s="152"/>
      <c r="J8" s="152"/>
      <c r="K8" s="152"/>
      <c r="L8" s="152"/>
      <c r="M8" s="152"/>
      <c r="N8" s="152"/>
      <c r="O8" s="152"/>
      <c r="P8" s="153"/>
    </row>
    <row r="9" spans="1:16" ht="17.25" customHeight="1">
      <c r="A9" s="88">
        <v>1</v>
      </c>
      <c r="B9" s="83">
        <v>13</v>
      </c>
      <c r="C9" s="75" t="s">
        <v>22</v>
      </c>
      <c r="D9" s="77" t="s">
        <v>41</v>
      </c>
      <c r="E9" s="80">
        <v>2000</v>
      </c>
      <c r="F9" s="61"/>
      <c r="H9" s="151"/>
      <c r="I9" s="152"/>
      <c r="J9" s="152"/>
      <c r="K9" s="152"/>
      <c r="L9" s="152"/>
      <c r="M9" s="152"/>
      <c r="N9" s="152"/>
      <c r="O9" s="152"/>
      <c r="P9" s="153"/>
    </row>
    <row r="10" spans="1:16" ht="17.25" customHeight="1">
      <c r="A10" s="88">
        <v>2</v>
      </c>
      <c r="B10" s="83">
        <v>9</v>
      </c>
      <c r="C10" s="74" t="s">
        <v>36</v>
      </c>
      <c r="D10" s="77" t="s">
        <v>42</v>
      </c>
      <c r="E10" s="80">
        <v>1999</v>
      </c>
      <c r="F10" s="61"/>
      <c r="H10" s="151"/>
      <c r="I10" s="152"/>
      <c r="J10" s="152"/>
      <c r="K10" s="152"/>
      <c r="L10" s="152"/>
      <c r="M10" s="152"/>
      <c r="N10" s="152"/>
      <c r="O10" s="152"/>
      <c r="P10" s="153"/>
    </row>
    <row r="11" spans="1:16" ht="17.25" customHeight="1">
      <c r="A11" s="88">
        <v>3</v>
      </c>
      <c r="B11" s="83">
        <v>29</v>
      </c>
      <c r="C11" s="75" t="s">
        <v>37</v>
      </c>
      <c r="D11" s="77" t="s">
        <v>40</v>
      </c>
      <c r="E11" s="80">
        <v>2001</v>
      </c>
      <c r="F11" s="61"/>
      <c r="H11" s="151"/>
      <c r="I11" s="152"/>
      <c r="J11" s="152"/>
      <c r="K11" s="152"/>
      <c r="L11" s="152"/>
      <c r="M11" s="152"/>
      <c r="N11" s="152"/>
      <c r="O11" s="152"/>
      <c r="P11" s="153"/>
    </row>
    <row r="12" spans="1:16" ht="17.25" customHeight="1">
      <c r="A12" s="88">
        <v>4</v>
      </c>
      <c r="B12" s="83">
        <v>3</v>
      </c>
      <c r="C12" s="73" t="s">
        <v>38</v>
      </c>
      <c r="D12" s="77" t="s">
        <v>42</v>
      </c>
      <c r="E12" s="80">
        <v>1985</v>
      </c>
      <c r="F12" s="9"/>
      <c r="H12" s="151"/>
      <c r="I12" s="152"/>
      <c r="J12" s="152"/>
      <c r="K12" s="152"/>
      <c r="L12" s="152"/>
      <c r="M12" s="152"/>
      <c r="N12" s="152"/>
      <c r="O12" s="152"/>
      <c r="P12" s="153"/>
    </row>
    <row r="13" spans="1:16" ht="17.25" customHeight="1">
      <c r="A13" s="88">
        <v>5</v>
      </c>
      <c r="B13" s="83">
        <v>17</v>
      </c>
      <c r="C13" s="73" t="s">
        <v>27</v>
      </c>
      <c r="D13" s="77" t="s">
        <v>42</v>
      </c>
      <c r="E13" s="80">
        <v>1997</v>
      </c>
      <c r="F13" s="9"/>
      <c r="H13" s="151"/>
      <c r="I13" s="152"/>
      <c r="J13" s="152"/>
      <c r="K13" s="152"/>
      <c r="L13" s="152"/>
      <c r="M13" s="152"/>
      <c r="N13" s="152"/>
      <c r="O13" s="152"/>
      <c r="P13" s="153"/>
    </row>
    <row r="14" spans="1:16" ht="17.25" customHeight="1">
      <c r="A14" s="88">
        <v>6</v>
      </c>
      <c r="B14" s="83">
        <v>24</v>
      </c>
      <c r="C14" s="76" t="s">
        <v>33</v>
      </c>
      <c r="D14" s="77" t="s">
        <v>92</v>
      </c>
      <c r="E14" s="84">
        <v>1993</v>
      </c>
      <c r="F14" s="9"/>
      <c r="H14" s="151"/>
      <c r="I14" s="152"/>
      <c r="J14" s="152"/>
      <c r="K14" s="152"/>
      <c r="L14" s="152"/>
      <c r="M14" s="152"/>
      <c r="N14" s="152"/>
      <c r="O14" s="152"/>
      <c r="P14" s="153"/>
    </row>
    <row r="15" spans="1:16" ht="17.25" customHeight="1">
      <c r="A15" s="88">
        <v>7</v>
      </c>
      <c r="B15" s="83">
        <v>4</v>
      </c>
      <c r="C15" s="72" t="s">
        <v>28</v>
      </c>
      <c r="D15" s="77" t="s">
        <v>44</v>
      </c>
      <c r="E15" s="85">
        <v>1995</v>
      </c>
      <c r="F15" s="9"/>
      <c r="H15" s="154"/>
      <c r="I15" s="155"/>
      <c r="J15" s="155"/>
      <c r="K15" s="155"/>
      <c r="L15" s="155"/>
      <c r="M15" s="155"/>
      <c r="N15" s="155"/>
      <c r="O15" s="155"/>
      <c r="P15" s="156"/>
    </row>
    <row r="16" spans="1:16" ht="17.25" customHeight="1">
      <c r="A16" s="88">
        <v>8</v>
      </c>
      <c r="B16" s="83">
        <v>26</v>
      </c>
      <c r="C16" s="75" t="s">
        <v>21</v>
      </c>
      <c r="D16" s="77" t="s">
        <v>43</v>
      </c>
      <c r="E16" s="80">
        <v>2000</v>
      </c>
      <c r="F16" s="9"/>
    </row>
    <row r="17" spans="1:9" ht="17.25" customHeight="1">
      <c r="A17" s="88">
        <v>9</v>
      </c>
      <c r="B17" s="83">
        <v>11</v>
      </c>
      <c r="C17" s="74" t="s">
        <v>29</v>
      </c>
      <c r="D17" s="77" t="s">
        <v>39</v>
      </c>
      <c r="E17" s="80">
        <v>1989</v>
      </c>
      <c r="F17" s="9"/>
    </row>
    <row r="18" spans="1:9" ht="17.25" customHeight="1">
      <c r="A18" s="88">
        <v>10</v>
      </c>
      <c r="B18" s="86"/>
      <c r="C18" s="87"/>
      <c r="D18" s="81"/>
      <c r="E18" s="81"/>
      <c r="F18" s="9"/>
    </row>
    <row r="19" spans="1:9" ht="17.25" customHeight="1">
      <c r="A19" s="88">
        <v>11</v>
      </c>
      <c r="B19" s="86"/>
      <c r="C19" s="87"/>
      <c r="D19" s="81"/>
      <c r="E19" s="81"/>
      <c r="F19" s="9"/>
    </row>
    <row r="20" spans="1:9" s="2" customFormat="1">
      <c r="A20" s="12"/>
      <c r="B20" s="8"/>
      <c r="C20" s="8"/>
      <c r="D20" s="16"/>
      <c r="E20" s="58"/>
      <c r="F20" s="15"/>
      <c r="G20" s="8"/>
      <c r="H20" s="13"/>
      <c r="I20" s="13"/>
    </row>
    <row r="21" spans="1:9">
      <c r="D21" s="16"/>
    </row>
    <row r="22" spans="1:9">
      <c r="D22" s="16"/>
    </row>
  </sheetData>
  <autoFilter ref="A8:F8"/>
  <mergeCells count="5">
    <mergeCell ref="A1:F1"/>
    <mergeCell ref="A2:F2"/>
    <mergeCell ref="A4:F4"/>
    <mergeCell ref="A6:F6"/>
    <mergeCell ref="H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P35"/>
  <sheetViews>
    <sheetView topLeftCell="A10" zoomScaleNormal="100" workbookViewId="0">
      <selection activeCell="C21" sqref="C21"/>
    </sheetView>
  </sheetViews>
  <sheetFormatPr defaultRowHeight="12.75"/>
  <cols>
    <col min="1" max="1" width="4.140625" customWidth="1"/>
    <col min="2" max="2" width="4.28515625" customWidth="1"/>
    <col min="3" max="3" width="26.28515625" bestFit="1" customWidth="1"/>
    <col min="4" max="4" width="19.85546875" customWidth="1"/>
    <col min="5" max="5" width="5.28515625" customWidth="1"/>
    <col min="6" max="6" width="6.85546875" customWidth="1"/>
  </cols>
  <sheetData>
    <row r="1" spans="1:16" s="31" customFormat="1" ht="35.25" customHeight="1" thickBot="1">
      <c r="A1" s="136" t="s">
        <v>46</v>
      </c>
      <c r="B1" s="137"/>
      <c r="C1" s="137"/>
      <c r="D1" s="137"/>
      <c r="E1" s="137"/>
      <c r="F1" s="138"/>
      <c r="H1" s="148" t="s">
        <v>16</v>
      </c>
      <c r="I1" s="149"/>
      <c r="J1" s="149"/>
      <c r="K1" s="149"/>
      <c r="L1" s="149"/>
      <c r="M1" s="149"/>
      <c r="N1" s="149"/>
      <c r="O1" s="149"/>
      <c r="P1" s="150"/>
    </row>
    <row r="2" spans="1:16" s="31" customFormat="1" ht="20.25" customHeight="1">
      <c r="A2" s="139" t="s">
        <v>81</v>
      </c>
      <c r="B2" s="140"/>
      <c r="C2" s="140"/>
      <c r="D2" s="140"/>
      <c r="E2" s="140"/>
      <c r="F2" s="141"/>
      <c r="H2" s="151"/>
      <c r="I2" s="152"/>
      <c r="J2" s="152"/>
      <c r="K2" s="152"/>
      <c r="L2" s="152"/>
      <c r="M2" s="152"/>
      <c r="N2" s="152"/>
      <c r="O2" s="152"/>
      <c r="P2" s="153"/>
    </row>
    <row r="3" spans="1:16" s="31" customFormat="1">
      <c r="A3" s="34"/>
      <c r="B3" s="71"/>
      <c r="C3" s="71"/>
      <c r="D3" s="71"/>
      <c r="E3" s="54"/>
      <c r="H3" s="151"/>
      <c r="I3" s="152"/>
      <c r="J3" s="152"/>
      <c r="K3" s="152"/>
      <c r="L3" s="152"/>
      <c r="M3" s="152"/>
      <c r="N3" s="152"/>
      <c r="O3" s="152"/>
      <c r="P3" s="153"/>
    </row>
    <row r="4" spans="1:16" s="31" customFormat="1" ht="20.25">
      <c r="A4" s="142" t="s">
        <v>47</v>
      </c>
      <c r="B4" s="143"/>
      <c r="C4" s="143"/>
      <c r="D4" s="143"/>
      <c r="E4" s="143"/>
      <c r="F4" s="144"/>
      <c r="H4" s="151"/>
      <c r="I4" s="152"/>
      <c r="J4" s="152"/>
      <c r="K4" s="152"/>
      <c r="L4" s="152"/>
      <c r="M4" s="152"/>
      <c r="N4" s="152"/>
      <c r="O4" s="152"/>
      <c r="P4" s="153"/>
    </row>
    <row r="5" spans="1:16" s="31" customFormat="1" ht="13.5" thickBot="1">
      <c r="E5" s="54"/>
      <c r="H5" s="151"/>
      <c r="I5" s="152"/>
      <c r="J5" s="152"/>
      <c r="K5" s="152"/>
      <c r="L5" s="152"/>
      <c r="M5" s="152"/>
      <c r="N5" s="152"/>
      <c r="O5" s="152"/>
      <c r="P5" s="153"/>
    </row>
    <row r="6" spans="1:16" ht="27" thickBot="1">
      <c r="A6" s="145" t="s">
        <v>65</v>
      </c>
      <c r="B6" s="146"/>
      <c r="C6" s="146"/>
      <c r="D6" s="146"/>
      <c r="E6" s="146"/>
      <c r="F6" s="147"/>
      <c r="H6" s="151"/>
      <c r="I6" s="152"/>
      <c r="J6" s="152"/>
      <c r="K6" s="152"/>
      <c r="L6" s="152"/>
      <c r="M6" s="152"/>
      <c r="N6" s="152"/>
      <c r="O6" s="152"/>
      <c r="P6" s="153"/>
    </row>
    <row r="7" spans="1:16">
      <c r="A7" s="18"/>
      <c r="B7" s="18"/>
      <c r="C7" s="18"/>
      <c r="D7" s="18"/>
      <c r="E7" s="18"/>
      <c r="H7" s="151"/>
      <c r="I7" s="152"/>
      <c r="J7" s="152"/>
      <c r="K7" s="152"/>
      <c r="L7" s="152"/>
      <c r="M7" s="152"/>
      <c r="N7" s="152"/>
      <c r="O7" s="152"/>
      <c r="P7" s="153"/>
    </row>
    <row r="8" spans="1:16">
      <c r="A8" s="6" t="s">
        <v>2</v>
      </c>
      <c r="B8" s="6" t="s">
        <v>3</v>
      </c>
      <c r="C8" s="6" t="s">
        <v>48</v>
      </c>
      <c r="D8" s="6" t="s">
        <v>49</v>
      </c>
      <c r="E8" s="6" t="s">
        <v>54</v>
      </c>
      <c r="F8" s="6"/>
      <c r="H8" s="151"/>
      <c r="I8" s="152"/>
      <c r="J8" s="152"/>
      <c r="K8" s="152"/>
      <c r="L8" s="152"/>
      <c r="M8" s="152"/>
      <c r="N8" s="152"/>
      <c r="O8" s="152"/>
      <c r="P8" s="153"/>
    </row>
    <row r="9" spans="1:16" ht="17.25" customHeight="1">
      <c r="A9" s="88">
        <v>1</v>
      </c>
      <c r="B9" s="83">
        <v>5</v>
      </c>
      <c r="C9" s="76" t="s">
        <v>71</v>
      </c>
      <c r="D9" s="73" t="s">
        <v>44</v>
      </c>
      <c r="E9" s="80">
        <v>2001</v>
      </c>
      <c r="F9" s="61"/>
      <c r="H9" s="151"/>
      <c r="I9" s="152"/>
      <c r="J9" s="152"/>
      <c r="K9" s="152"/>
      <c r="L9" s="152"/>
      <c r="M9" s="152"/>
      <c r="N9" s="152"/>
      <c r="O9" s="152"/>
      <c r="P9" s="153"/>
    </row>
    <row r="10" spans="1:16" ht="17.25" customHeight="1">
      <c r="A10" s="88">
        <v>2</v>
      </c>
      <c r="B10" s="83">
        <v>27</v>
      </c>
      <c r="C10" s="89" t="s">
        <v>72</v>
      </c>
      <c r="D10" s="89" t="s">
        <v>40</v>
      </c>
      <c r="E10" s="83">
        <v>2001</v>
      </c>
      <c r="F10" s="61"/>
      <c r="H10" s="151"/>
      <c r="I10" s="152"/>
      <c r="J10" s="152"/>
      <c r="K10" s="152"/>
      <c r="L10" s="152"/>
      <c r="M10" s="152"/>
      <c r="N10" s="152"/>
      <c r="O10" s="152"/>
      <c r="P10" s="153"/>
    </row>
    <row r="11" spans="1:16" ht="17.25" customHeight="1">
      <c r="A11" s="88">
        <v>3</v>
      </c>
      <c r="B11" s="83">
        <v>20</v>
      </c>
      <c r="C11" s="89" t="s">
        <v>73</v>
      </c>
      <c r="D11" s="89" t="s">
        <v>43</v>
      </c>
      <c r="E11" s="83">
        <v>1989</v>
      </c>
      <c r="F11" s="61"/>
      <c r="H11" s="151"/>
      <c r="I11" s="152"/>
      <c r="J11" s="152"/>
      <c r="K11" s="152"/>
      <c r="L11" s="152"/>
      <c r="M11" s="152"/>
      <c r="N11" s="152"/>
      <c r="O11" s="152"/>
      <c r="P11" s="153"/>
    </row>
    <row r="12" spans="1:16" ht="17.25" customHeight="1">
      <c r="A12" s="88">
        <v>4</v>
      </c>
      <c r="B12" s="83">
        <v>21</v>
      </c>
      <c r="C12" s="76" t="s">
        <v>74</v>
      </c>
      <c r="D12" s="89" t="s">
        <v>40</v>
      </c>
      <c r="E12" s="83">
        <v>2000</v>
      </c>
      <c r="F12" s="9"/>
      <c r="H12" s="151"/>
      <c r="I12" s="152"/>
      <c r="J12" s="152"/>
      <c r="K12" s="152"/>
      <c r="L12" s="152"/>
      <c r="M12" s="152"/>
      <c r="N12" s="152"/>
      <c r="O12" s="152"/>
      <c r="P12" s="153"/>
    </row>
    <row r="13" spans="1:16" ht="17.25" customHeight="1">
      <c r="A13" s="88">
        <v>5</v>
      </c>
      <c r="B13" s="83">
        <v>28</v>
      </c>
      <c r="C13" s="90" t="s">
        <v>26</v>
      </c>
      <c r="D13" s="89" t="s">
        <v>40</v>
      </c>
      <c r="E13" s="83">
        <v>1999</v>
      </c>
      <c r="F13" s="9"/>
      <c r="H13" s="151"/>
      <c r="I13" s="152"/>
      <c r="J13" s="152"/>
      <c r="K13" s="152"/>
      <c r="L13" s="152"/>
      <c r="M13" s="152"/>
      <c r="N13" s="152"/>
      <c r="O13" s="152"/>
      <c r="P13" s="153"/>
    </row>
    <row r="14" spans="1:16" ht="17.25" customHeight="1">
      <c r="A14" s="88">
        <v>6</v>
      </c>
      <c r="B14" s="83">
        <v>16</v>
      </c>
      <c r="C14" s="89" t="s">
        <v>75</v>
      </c>
      <c r="D14" s="89" t="s">
        <v>86</v>
      </c>
      <c r="E14" s="83">
        <v>1979</v>
      </c>
      <c r="F14" s="9"/>
      <c r="H14" s="151"/>
      <c r="I14" s="152"/>
      <c r="J14" s="152"/>
      <c r="K14" s="152"/>
      <c r="L14" s="152"/>
      <c r="M14" s="152"/>
      <c r="N14" s="152"/>
      <c r="O14" s="152"/>
      <c r="P14" s="153"/>
    </row>
    <row r="15" spans="1:16" ht="17.25" customHeight="1">
      <c r="A15" s="88">
        <v>7</v>
      </c>
      <c r="B15" s="83">
        <v>22</v>
      </c>
      <c r="C15" s="89" t="s">
        <v>76</v>
      </c>
      <c r="D15" s="89" t="s">
        <v>43</v>
      </c>
      <c r="E15" s="83"/>
      <c r="F15" s="9"/>
      <c r="H15" s="151"/>
      <c r="I15" s="152"/>
      <c r="J15" s="152"/>
      <c r="K15" s="152"/>
      <c r="L15" s="152"/>
      <c r="M15" s="152"/>
      <c r="N15" s="152"/>
      <c r="O15" s="152"/>
      <c r="P15" s="153"/>
    </row>
    <row r="16" spans="1:16" ht="17.25" customHeight="1">
      <c r="A16" s="88">
        <v>8</v>
      </c>
      <c r="B16" s="83">
        <v>31</v>
      </c>
      <c r="C16" s="89" t="s">
        <v>77</v>
      </c>
      <c r="D16" s="89" t="s">
        <v>87</v>
      </c>
      <c r="E16" s="83">
        <v>1989</v>
      </c>
      <c r="F16" s="9"/>
      <c r="H16" s="151"/>
      <c r="I16" s="152"/>
      <c r="J16" s="152"/>
      <c r="K16" s="152"/>
      <c r="L16" s="152"/>
      <c r="M16" s="152"/>
      <c r="N16" s="152"/>
      <c r="O16" s="152"/>
      <c r="P16" s="153"/>
    </row>
    <row r="17" spans="1:16" ht="17.25" customHeight="1">
      <c r="A17" s="88">
        <v>9</v>
      </c>
      <c r="B17" s="83">
        <v>30</v>
      </c>
      <c r="C17" s="89" t="s">
        <v>78</v>
      </c>
      <c r="D17" s="89" t="s">
        <v>87</v>
      </c>
      <c r="E17" s="83">
        <v>1989</v>
      </c>
      <c r="F17" s="9"/>
      <c r="H17" s="151"/>
      <c r="I17" s="152"/>
      <c r="J17" s="152"/>
      <c r="K17" s="152"/>
      <c r="L17" s="152"/>
      <c r="M17" s="152"/>
      <c r="N17" s="152"/>
      <c r="O17" s="152"/>
      <c r="P17" s="153"/>
    </row>
    <row r="18" spans="1:16" ht="17.25" customHeight="1">
      <c r="A18" s="88">
        <v>10</v>
      </c>
      <c r="B18" s="83">
        <v>8</v>
      </c>
      <c r="C18" s="89" t="s">
        <v>83</v>
      </c>
      <c r="D18" s="89" t="s">
        <v>43</v>
      </c>
      <c r="E18" s="83">
        <v>1985</v>
      </c>
      <c r="F18" s="9"/>
      <c r="H18" s="151"/>
      <c r="I18" s="152"/>
      <c r="J18" s="152"/>
      <c r="K18" s="152"/>
      <c r="L18" s="152"/>
      <c r="M18" s="152"/>
      <c r="N18" s="152"/>
      <c r="O18" s="152"/>
      <c r="P18" s="153"/>
    </row>
    <row r="19" spans="1:16" ht="17.25" customHeight="1">
      <c r="A19" s="88">
        <v>11</v>
      </c>
      <c r="B19" s="83">
        <v>7</v>
      </c>
      <c r="C19" s="74" t="s">
        <v>84</v>
      </c>
      <c r="D19" s="73" t="s">
        <v>44</v>
      </c>
      <c r="E19" s="80">
        <v>1982</v>
      </c>
      <c r="F19" s="9"/>
      <c r="H19" s="151"/>
      <c r="I19" s="152"/>
      <c r="J19" s="152"/>
      <c r="K19" s="152"/>
      <c r="L19" s="152"/>
      <c r="M19" s="152"/>
      <c r="N19" s="152"/>
      <c r="O19" s="152"/>
      <c r="P19" s="153"/>
    </row>
    <row r="20" spans="1:16" ht="17.25" customHeight="1">
      <c r="A20" s="88">
        <v>12</v>
      </c>
      <c r="B20" s="83">
        <v>23</v>
      </c>
      <c r="C20" s="74" t="s">
        <v>88</v>
      </c>
      <c r="D20" s="73" t="s">
        <v>40</v>
      </c>
      <c r="E20" s="80">
        <v>2001</v>
      </c>
      <c r="F20" s="9"/>
      <c r="H20" s="151"/>
      <c r="I20" s="152"/>
      <c r="J20" s="152"/>
      <c r="K20" s="152"/>
      <c r="L20" s="152"/>
      <c r="M20" s="152"/>
      <c r="N20" s="152"/>
      <c r="O20" s="152"/>
      <c r="P20" s="153"/>
    </row>
    <row r="21" spans="1:16" ht="17.25" customHeight="1">
      <c r="A21" s="88">
        <v>13</v>
      </c>
      <c r="B21" s="83">
        <v>18</v>
      </c>
      <c r="C21" s="89" t="s">
        <v>32</v>
      </c>
      <c r="D21" s="89" t="s">
        <v>44</v>
      </c>
      <c r="E21" s="83">
        <v>1997</v>
      </c>
      <c r="F21" s="9"/>
      <c r="H21" s="151"/>
      <c r="I21" s="152"/>
      <c r="J21" s="152"/>
      <c r="K21" s="152"/>
      <c r="L21" s="152"/>
      <c r="M21" s="152"/>
      <c r="N21" s="152"/>
      <c r="O21" s="152"/>
      <c r="P21" s="153"/>
    </row>
    <row r="22" spans="1:16" ht="17.25" customHeight="1">
      <c r="A22" s="88">
        <v>14</v>
      </c>
      <c r="B22" s="83">
        <v>33</v>
      </c>
      <c r="C22" s="89" t="s">
        <v>25</v>
      </c>
      <c r="D22" s="89" t="s">
        <v>42</v>
      </c>
      <c r="E22" s="83">
        <v>1998</v>
      </c>
      <c r="F22" s="9"/>
      <c r="H22" s="154"/>
      <c r="I22" s="155"/>
      <c r="J22" s="155"/>
      <c r="K22" s="155"/>
      <c r="L22" s="155"/>
      <c r="M22" s="155"/>
      <c r="N22" s="155"/>
      <c r="O22" s="155"/>
      <c r="P22" s="156"/>
    </row>
    <row r="23" spans="1:16" ht="17.25" customHeight="1">
      <c r="A23" s="88">
        <v>15</v>
      </c>
      <c r="B23" s="83">
        <v>14</v>
      </c>
      <c r="C23" s="89" t="s">
        <v>66</v>
      </c>
      <c r="D23" s="73" t="s">
        <v>85</v>
      </c>
      <c r="E23" s="80">
        <v>1992</v>
      </c>
      <c r="F23" s="9"/>
    </row>
    <row r="24" spans="1:16" ht="17.25" customHeight="1">
      <c r="A24" s="88">
        <v>16</v>
      </c>
      <c r="B24" s="83">
        <v>6</v>
      </c>
      <c r="C24" s="89" t="s">
        <v>23</v>
      </c>
      <c r="D24" s="89" t="s">
        <v>41</v>
      </c>
      <c r="E24" s="83">
        <v>2000</v>
      </c>
      <c r="F24" s="9"/>
    </row>
    <row r="25" spans="1:16" ht="17.25" customHeight="1">
      <c r="A25" s="88">
        <v>17</v>
      </c>
      <c r="B25" s="83">
        <v>32</v>
      </c>
      <c r="C25" s="76" t="s">
        <v>24</v>
      </c>
      <c r="D25" s="89" t="s">
        <v>42</v>
      </c>
      <c r="E25" s="83">
        <v>2000</v>
      </c>
      <c r="F25" s="9"/>
    </row>
    <row r="26" spans="1:16" ht="17.25" customHeight="1">
      <c r="A26" s="88">
        <v>18</v>
      </c>
      <c r="B26" s="83">
        <v>15</v>
      </c>
      <c r="C26" s="76" t="s">
        <v>67</v>
      </c>
      <c r="D26" s="73" t="s">
        <v>41</v>
      </c>
      <c r="E26" s="80">
        <v>1995</v>
      </c>
      <c r="F26" s="9"/>
    </row>
    <row r="27" spans="1:16" ht="17.25" customHeight="1">
      <c r="A27" s="88">
        <v>19</v>
      </c>
      <c r="B27" s="88">
        <v>1</v>
      </c>
      <c r="C27" s="76" t="s">
        <v>30</v>
      </c>
      <c r="D27" s="89" t="s">
        <v>40</v>
      </c>
      <c r="E27" s="91">
        <v>1985</v>
      </c>
      <c r="F27" s="9"/>
    </row>
    <row r="28" spans="1:16" ht="17.25" customHeight="1">
      <c r="A28" s="88">
        <v>20</v>
      </c>
      <c r="B28" s="88">
        <v>25</v>
      </c>
      <c r="C28" s="76" t="s">
        <v>68</v>
      </c>
      <c r="D28" s="89" t="s">
        <v>89</v>
      </c>
      <c r="E28" s="91"/>
      <c r="F28" s="9"/>
    </row>
    <row r="29" spans="1:16" ht="17.25" customHeight="1">
      <c r="A29" s="88">
        <v>21</v>
      </c>
      <c r="B29" s="88">
        <v>10</v>
      </c>
      <c r="C29" s="76" t="s">
        <v>31</v>
      </c>
      <c r="D29" s="89" t="s">
        <v>42</v>
      </c>
      <c r="E29" s="91">
        <v>1997</v>
      </c>
      <c r="F29" s="9"/>
    </row>
    <row r="30" spans="1:16" ht="17.25" customHeight="1">
      <c r="A30" s="88">
        <v>22</v>
      </c>
      <c r="B30" s="88">
        <v>19</v>
      </c>
      <c r="C30" s="76" t="s">
        <v>69</v>
      </c>
      <c r="D30" s="73" t="s">
        <v>43</v>
      </c>
      <c r="E30" s="80">
        <v>1979</v>
      </c>
      <c r="F30" s="9"/>
    </row>
    <row r="31" spans="1:16" ht="17.25" customHeight="1">
      <c r="A31" s="88">
        <v>23</v>
      </c>
      <c r="B31" s="88">
        <v>2</v>
      </c>
      <c r="C31" s="76" t="s">
        <v>70</v>
      </c>
      <c r="D31" s="89" t="s">
        <v>40</v>
      </c>
      <c r="E31" s="91">
        <v>1990</v>
      </c>
      <c r="F31" s="9"/>
    </row>
    <row r="32" spans="1:16" s="2" customFormat="1" ht="17.25" customHeight="1">
      <c r="A32" s="92"/>
      <c r="B32" s="93"/>
      <c r="C32" s="93"/>
      <c r="D32" s="94"/>
      <c r="E32" s="94"/>
      <c r="F32" s="15"/>
    </row>
    <row r="33" spans="1:6" s="2" customFormat="1" ht="17.25" customHeight="1">
      <c r="A33" s="12"/>
      <c r="B33" s="8"/>
      <c r="C33" s="8"/>
      <c r="D33" s="16"/>
      <c r="E33" s="16"/>
      <c r="F33" s="15"/>
    </row>
    <row r="34" spans="1:6" ht="17.25" customHeight="1"/>
    <row r="35" spans="1:6" ht="17.25" customHeight="1"/>
  </sheetData>
  <autoFilter ref="B8:F8"/>
  <mergeCells count="5">
    <mergeCell ref="A6:F6"/>
    <mergeCell ref="A4:F4"/>
    <mergeCell ref="A2:F2"/>
    <mergeCell ref="A1:F1"/>
    <mergeCell ref="H1:P2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Header>&amp;L&amp;G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Z18"/>
  <sheetViews>
    <sheetView workbookViewId="0">
      <selection activeCell="Q26" sqref="Q26"/>
    </sheetView>
  </sheetViews>
  <sheetFormatPr defaultRowHeight="15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5.2851562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0" customFormat="1" ht="27.75" customHeight="1" thickBot="1">
      <c r="A1" s="136" t="s">
        <v>50</v>
      </c>
      <c r="B1" s="137"/>
      <c r="C1" s="137"/>
      <c r="D1" s="137"/>
      <c r="E1" s="137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38"/>
      <c r="V1" s="148" t="s">
        <v>17</v>
      </c>
      <c r="W1" s="149"/>
      <c r="X1" s="149"/>
      <c r="Y1" s="149"/>
      <c r="Z1" s="150"/>
    </row>
    <row r="2" spans="1:26" s="31" customFormat="1" ht="10.5" customHeight="1">
      <c r="V2" s="151"/>
      <c r="W2" s="152"/>
      <c r="X2" s="152"/>
      <c r="Y2" s="152"/>
      <c r="Z2" s="153"/>
    </row>
    <row r="3" spans="1:26" s="31" customFormat="1" ht="21" customHeight="1">
      <c r="A3" s="160" t="s">
        <v>51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2"/>
      <c r="V3" s="151"/>
      <c r="W3" s="152"/>
      <c r="X3" s="152"/>
      <c r="Y3" s="152"/>
      <c r="Z3" s="153"/>
    </row>
    <row r="4" spans="1:26" s="31" customFormat="1" ht="16.5" customHeight="1" thickBot="1">
      <c r="V4" s="151"/>
      <c r="W4" s="152"/>
      <c r="X4" s="152"/>
      <c r="Y4" s="152"/>
      <c r="Z4" s="153"/>
    </row>
    <row r="5" spans="1:26" customFormat="1" ht="36" customHeight="1" thickBot="1">
      <c r="A5" s="163" t="s">
        <v>35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5"/>
      <c r="V5" s="151"/>
      <c r="W5" s="152"/>
      <c r="X5" s="152"/>
      <c r="Y5" s="152"/>
      <c r="Z5" s="153"/>
    </row>
    <row r="6" spans="1:26" customFormat="1" ht="39" customHeight="1">
      <c r="A6" s="166" t="s">
        <v>82</v>
      </c>
      <c r="B6" s="167"/>
      <c r="C6" s="167"/>
      <c r="D6" s="167"/>
      <c r="E6" s="167"/>
      <c r="F6" s="168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V6" s="154"/>
      <c r="W6" s="155"/>
      <c r="X6" s="155"/>
      <c r="Y6" s="155"/>
      <c r="Z6" s="156"/>
    </row>
    <row r="7" spans="1:26" s="11" customFormat="1" ht="34.5" customHeight="1">
      <c r="A7" s="51" t="s">
        <v>2</v>
      </c>
      <c r="B7" s="51" t="s">
        <v>3</v>
      </c>
      <c r="C7" s="40" t="s">
        <v>48</v>
      </c>
      <c r="D7" s="40" t="s">
        <v>49</v>
      </c>
      <c r="E7" s="40" t="s">
        <v>54</v>
      </c>
      <c r="F7" s="157" t="s">
        <v>53</v>
      </c>
      <c r="G7" s="158"/>
      <c r="H7" s="63" t="s">
        <v>8</v>
      </c>
      <c r="I7" s="63" t="s">
        <v>9</v>
      </c>
      <c r="J7" s="45" t="s">
        <v>0</v>
      </c>
      <c r="K7" s="45" t="s">
        <v>52</v>
      </c>
      <c r="L7" s="157" t="s">
        <v>55</v>
      </c>
      <c r="M7" s="158"/>
      <c r="N7" s="63" t="s">
        <v>10</v>
      </c>
      <c r="O7" s="63" t="s">
        <v>9</v>
      </c>
      <c r="P7" s="45" t="s">
        <v>0</v>
      </c>
      <c r="Q7" s="45" t="s">
        <v>52</v>
      </c>
      <c r="R7" s="45" t="s">
        <v>56</v>
      </c>
      <c r="S7" s="42" t="s">
        <v>57</v>
      </c>
      <c r="T7" s="40" t="s">
        <v>1</v>
      </c>
    </row>
    <row r="8" spans="1:26" s="3" customFormat="1" ht="15.75">
      <c r="A8" s="10">
        <v>1</v>
      </c>
      <c r="B8" s="83">
        <v>29</v>
      </c>
      <c r="C8" s="75" t="s">
        <v>37</v>
      </c>
      <c r="D8" s="77" t="s">
        <v>40</v>
      </c>
      <c r="E8" s="80">
        <v>2001</v>
      </c>
      <c r="F8" s="52">
        <v>18</v>
      </c>
      <c r="G8" s="53" t="s">
        <v>90</v>
      </c>
      <c r="H8" s="48">
        <f t="shared" ref="H8:H16" si="0">IF(F8="","",F8+I8)</f>
        <v>18.2</v>
      </c>
      <c r="I8" s="48">
        <f t="shared" ref="I8:I16" si="1">(IF(G8="+",0.2,IF(G8="-",0,0.1)))</f>
        <v>0.2</v>
      </c>
      <c r="J8" s="44">
        <f t="shared" ref="J8:J16" si="2">RANK(H8,H:H)</f>
        <v>9</v>
      </c>
      <c r="K8" s="50">
        <f t="shared" ref="K8:K16" si="3">((COUNTIF(J:J,J8))+1)/2+(J8-1)</f>
        <v>9</v>
      </c>
      <c r="L8" s="49">
        <v>22</v>
      </c>
      <c r="M8" s="48" t="s">
        <v>90</v>
      </c>
      <c r="N8" s="48">
        <f t="shared" ref="N8:N16" si="4">IF(L8="","",L8+O8)</f>
        <v>22.2</v>
      </c>
      <c r="O8" s="48">
        <f t="shared" ref="O8:O16" si="5">(IF(M8="+",0.2,IF(M8="-",0,0.1)))</f>
        <v>0.2</v>
      </c>
      <c r="P8" s="46">
        <f t="shared" ref="P8:P16" si="6">RANK(N8,N:N)</f>
        <v>9</v>
      </c>
      <c r="Q8" s="50">
        <f t="shared" ref="Q8:Q16" si="7">((COUNTIF(P:P,P8))+1)/2+(P8-1)</f>
        <v>9</v>
      </c>
      <c r="R8" s="41">
        <f t="shared" ref="R8:R16" si="8">SQRT(K8*Q8)</f>
        <v>9</v>
      </c>
      <c r="S8" s="47">
        <f t="shared" ref="S8:S16" si="9">RANK(R8,R:R,1)</f>
        <v>9</v>
      </c>
      <c r="T8" s="37"/>
    </row>
    <row r="9" spans="1:26" s="3" customFormat="1" ht="15.75">
      <c r="A9" s="10">
        <v>2</v>
      </c>
      <c r="B9" s="83">
        <v>13</v>
      </c>
      <c r="C9" s="75" t="s">
        <v>22</v>
      </c>
      <c r="D9" s="77" t="s">
        <v>41</v>
      </c>
      <c r="E9" s="80">
        <v>2000</v>
      </c>
      <c r="F9" s="52">
        <v>27</v>
      </c>
      <c r="G9" s="53"/>
      <c r="H9" s="48">
        <f t="shared" si="0"/>
        <v>27.1</v>
      </c>
      <c r="I9" s="48">
        <f t="shared" si="1"/>
        <v>0.1</v>
      </c>
      <c r="J9" s="44">
        <f t="shared" si="2"/>
        <v>7</v>
      </c>
      <c r="K9" s="50">
        <f t="shared" si="3"/>
        <v>7</v>
      </c>
      <c r="L9" s="49">
        <v>23</v>
      </c>
      <c r="M9" s="48" t="s">
        <v>90</v>
      </c>
      <c r="N9" s="48">
        <f t="shared" si="4"/>
        <v>23.2</v>
      </c>
      <c r="O9" s="48">
        <f t="shared" si="5"/>
        <v>0.2</v>
      </c>
      <c r="P9" s="46">
        <f t="shared" si="6"/>
        <v>8</v>
      </c>
      <c r="Q9" s="50">
        <f t="shared" si="7"/>
        <v>8</v>
      </c>
      <c r="R9" s="41">
        <f t="shared" si="8"/>
        <v>7.4833147735478827</v>
      </c>
      <c r="S9" s="47">
        <f t="shared" si="9"/>
        <v>7</v>
      </c>
      <c r="T9" s="37"/>
    </row>
    <row r="10" spans="1:26" s="3" customFormat="1" ht="15.75">
      <c r="A10" s="10">
        <v>3</v>
      </c>
      <c r="B10" s="83">
        <v>3</v>
      </c>
      <c r="C10" s="73" t="s">
        <v>38</v>
      </c>
      <c r="D10" s="77" t="s">
        <v>42</v>
      </c>
      <c r="E10" s="80">
        <v>1985</v>
      </c>
      <c r="F10" s="52">
        <v>26</v>
      </c>
      <c r="G10" s="53" t="s">
        <v>90</v>
      </c>
      <c r="H10" s="48">
        <f t="shared" si="0"/>
        <v>26.2</v>
      </c>
      <c r="I10" s="48">
        <f t="shared" si="1"/>
        <v>0.2</v>
      </c>
      <c r="J10" s="44">
        <f t="shared" si="2"/>
        <v>8</v>
      </c>
      <c r="K10" s="50">
        <f t="shared" si="3"/>
        <v>8</v>
      </c>
      <c r="L10" s="49">
        <v>24</v>
      </c>
      <c r="M10" s="48"/>
      <c r="N10" s="48">
        <f t="shared" si="4"/>
        <v>24.1</v>
      </c>
      <c r="O10" s="48">
        <f t="shared" si="5"/>
        <v>0.1</v>
      </c>
      <c r="P10" s="46">
        <f t="shared" si="6"/>
        <v>7</v>
      </c>
      <c r="Q10" s="50">
        <f t="shared" si="7"/>
        <v>7</v>
      </c>
      <c r="R10" s="41">
        <f t="shared" si="8"/>
        <v>7.4833147735478827</v>
      </c>
      <c r="S10" s="47">
        <f t="shared" si="9"/>
        <v>7</v>
      </c>
      <c r="T10" s="37"/>
    </row>
    <row r="11" spans="1:26" s="3" customFormat="1" ht="15.75">
      <c r="A11" s="10">
        <v>4</v>
      </c>
      <c r="B11" s="83">
        <v>9</v>
      </c>
      <c r="C11" s="74" t="s">
        <v>36</v>
      </c>
      <c r="D11" s="77" t="s">
        <v>42</v>
      </c>
      <c r="E11" s="80">
        <v>1999</v>
      </c>
      <c r="F11" s="52">
        <v>30</v>
      </c>
      <c r="G11" s="53" t="s">
        <v>90</v>
      </c>
      <c r="H11" s="48">
        <f t="shared" si="0"/>
        <v>30.2</v>
      </c>
      <c r="I11" s="48">
        <f t="shared" si="1"/>
        <v>0.2</v>
      </c>
      <c r="J11" s="44">
        <f t="shared" si="2"/>
        <v>1</v>
      </c>
      <c r="K11" s="50">
        <f t="shared" si="3"/>
        <v>3.5</v>
      </c>
      <c r="L11" s="49">
        <v>26</v>
      </c>
      <c r="M11" s="48" t="s">
        <v>90</v>
      </c>
      <c r="N11" s="48">
        <f t="shared" si="4"/>
        <v>26.2</v>
      </c>
      <c r="O11" s="48">
        <f t="shared" si="5"/>
        <v>0.2</v>
      </c>
      <c r="P11" s="46">
        <f t="shared" si="6"/>
        <v>6</v>
      </c>
      <c r="Q11" s="50">
        <f t="shared" si="7"/>
        <v>6</v>
      </c>
      <c r="R11" s="41">
        <f t="shared" si="8"/>
        <v>4.5825756949558398</v>
      </c>
      <c r="S11" s="47">
        <f t="shared" si="9"/>
        <v>6</v>
      </c>
      <c r="T11" s="36"/>
    </row>
    <row r="12" spans="1:26" s="3" customFormat="1" ht="15.75">
      <c r="A12" s="10">
        <v>5</v>
      </c>
      <c r="B12" s="83">
        <v>24</v>
      </c>
      <c r="C12" s="76" t="s">
        <v>33</v>
      </c>
      <c r="D12" s="77" t="s">
        <v>92</v>
      </c>
      <c r="E12" s="84">
        <v>1993</v>
      </c>
      <c r="F12" s="52">
        <v>30</v>
      </c>
      <c r="G12" s="53" t="s">
        <v>90</v>
      </c>
      <c r="H12" s="48">
        <f t="shared" si="0"/>
        <v>30.2</v>
      </c>
      <c r="I12" s="48">
        <f t="shared" si="1"/>
        <v>0.2</v>
      </c>
      <c r="J12" s="44">
        <f t="shared" si="2"/>
        <v>1</v>
      </c>
      <c r="K12" s="50">
        <f t="shared" si="3"/>
        <v>3.5</v>
      </c>
      <c r="L12" s="49">
        <v>31</v>
      </c>
      <c r="M12" s="43"/>
      <c r="N12" s="48">
        <f t="shared" si="4"/>
        <v>31.1</v>
      </c>
      <c r="O12" s="48">
        <f t="shared" si="5"/>
        <v>0.1</v>
      </c>
      <c r="P12" s="46">
        <f t="shared" si="6"/>
        <v>5</v>
      </c>
      <c r="Q12" s="50">
        <f t="shared" si="7"/>
        <v>5</v>
      </c>
      <c r="R12" s="41">
        <f t="shared" si="8"/>
        <v>4.1833001326703778</v>
      </c>
      <c r="S12" s="47">
        <f t="shared" si="9"/>
        <v>5</v>
      </c>
      <c r="T12" s="37"/>
    </row>
    <row r="13" spans="1:26" s="3" customFormat="1" ht="15.75">
      <c r="A13" s="10">
        <v>6</v>
      </c>
      <c r="B13" s="83">
        <v>11</v>
      </c>
      <c r="C13" s="74" t="s">
        <v>29</v>
      </c>
      <c r="D13" s="77" t="s">
        <v>39</v>
      </c>
      <c r="E13" s="80">
        <v>1989</v>
      </c>
      <c r="F13" s="52">
        <v>30</v>
      </c>
      <c r="G13" s="53" t="s">
        <v>90</v>
      </c>
      <c r="H13" s="48">
        <f t="shared" si="0"/>
        <v>30.2</v>
      </c>
      <c r="I13" s="48">
        <f t="shared" si="1"/>
        <v>0.2</v>
      </c>
      <c r="J13" s="44">
        <f t="shared" si="2"/>
        <v>1</v>
      </c>
      <c r="K13" s="50">
        <f t="shared" si="3"/>
        <v>3.5</v>
      </c>
      <c r="L13" s="49">
        <v>31</v>
      </c>
      <c r="M13" s="48" t="s">
        <v>90</v>
      </c>
      <c r="N13" s="48">
        <f t="shared" si="4"/>
        <v>31.2</v>
      </c>
      <c r="O13" s="48">
        <f t="shared" si="5"/>
        <v>0.2</v>
      </c>
      <c r="P13" s="46">
        <f t="shared" si="6"/>
        <v>4</v>
      </c>
      <c r="Q13" s="50">
        <f t="shared" si="7"/>
        <v>4</v>
      </c>
      <c r="R13" s="41">
        <f t="shared" si="8"/>
        <v>3.7416573867739413</v>
      </c>
      <c r="S13" s="47">
        <f t="shared" si="9"/>
        <v>4</v>
      </c>
      <c r="T13" s="37"/>
    </row>
    <row r="14" spans="1:26" s="3" customFormat="1" ht="15.75">
      <c r="A14" s="10">
        <v>7</v>
      </c>
      <c r="B14" s="83">
        <v>4</v>
      </c>
      <c r="C14" s="72" t="s">
        <v>28</v>
      </c>
      <c r="D14" s="77" t="s">
        <v>44</v>
      </c>
      <c r="E14" s="96">
        <v>1995</v>
      </c>
      <c r="F14" s="52">
        <v>30</v>
      </c>
      <c r="G14" s="53" t="s">
        <v>90</v>
      </c>
      <c r="H14" s="48">
        <f t="shared" si="0"/>
        <v>30.2</v>
      </c>
      <c r="I14" s="48">
        <f t="shared" si="1"/>
        <v>0.2</v>
      </c>
      <c r="J14" s="44">
        <f t="shared" si="2"/>
        <v>1</v>
      </c>
      <c r="K14" s="50">
        <f t="shared" si="3"/>
        <v>3.5</v>
      </c>
      <c r="L14" s="49">
        <v>32</v>
      </c>
      <c r="M14" s="43"/>
      <c r="N14" s="48">
        <f t="shared" si="4"/>
        <v>32.1</v>
      </c>
      <c r="O14" s="48">
        <f t="shared" si="5"/>
        <v>0.1</v>
      </c>
      <c r="P14" s="46">
        <f t="shared" si="6"/>
        <v>2</v>
      </c>
      <c r="Q14" s="50">
        <f t="shared" si="7"/>
        <v>2.5</v>
      </c>
      <c r="R14" s="41">
        <f t="shared" si="8"/>
        <v>2.9580398915498081</v>
      </c>
      <c r="S14" s="47">
        <f t="shared" si="9"/>
        <v>2</v>
      </c>
      <c r="T14" s="36"/>
    </row>
    <row r="15" spans="1:26" s="3" customFormat="1" ht="15.75">
      <c r="A15" s="10">
        <v>8</v>
      </c>
      <c r="B15" s="83">
        <v>26</v>
      </c>
      <c r="C15" s="75" t="s">
        <v>21</v>
      </c>
      <c r="D15" s="77" t="s">
        <v>43</v>
      </c>
      <c r="E15" s="80">
        <v>2000</v>
      </c>
      <c r="F15" s="52">
        <v>30</v>
      </c>
      <c r="G15" s="53" t="s">
        <v>90</v>
      </c>
      <c r="H15" s="48">
        <f t="shared" si="0"/>
        <v>30.2</v>
      </c>
      <c r="I15" s="48">
        <f t="shared" si="1"/>
        <v>0.2</v>
      </c>
      <c r="J15" s="44">
        <f t="shared" si="2"/>
        <v>1</v>
      </c>
      <c r="K15" s="50">
        <f t="shared" si="3"/>
        <v>3.5</v>
      </c>
      <c r="L15" s="49">
        <v>32</v>
      </c>
      <c r="M15" s="43"/>
      <c r="N15" s="48">
        <f t="shared" si="4"/>
        <v>32.1</v>
      </c>
      <c r="O15" s="48">
        <f t="shared" si="5"/>
        <v>0.1</v>
      </c>
      <c r="P15" s="46">
        <f t="shared" si="6"/>
        <v>2</v>
      </c>
      <c r="Q15" s="50">
        <f t="shared" si="7"/>
        <v>2.5</v>
      </c>
      <c r="R15" s="41">
        <f t="shared" si="8"/>
        <v>2.9580398915498081</v>
      </c>
      <c r="S15" s="47">
        <f t="shared" si="9"/>
        <v>2</v>
      </c>
      <c r="T15" s="37"/>
    </row>
    <row r="16" spans="1:26" s="3" customFormat="1" ht="15.75">
      <c r="A16" s="10">
        <v>9</v>
      </c>
      <c r="B16" s="83">
        <v>17</v>
      </c>
      <c r="C16" s="73" t="s">
        <v>27</v>
      </c>
      <c r="D16" s="77" t="s">
        <v>42</v>
      </c>
      <c r="E16" s="80">
        <v>1997</v>
      </c>
      <c r="F16" s="52">
        <v>30</v>
      </c>
      <c r="G16" s="53" t="s">
        <v>90</v>
      </c>
      <c r="H16" s="48">
        <f t="shared" si="0"/>
        <v>30.2</v>
      </c>
      <c r="I16" s="48">
        <f t="shared" si="1"/>
        <v>0.2</v>
      </c>
      <c r="J16" s="44">
        <f t="shared" si="2"/>
        <v>1</v>
      </c>
      <c r="K16" s="50">
        <f t="shared" si="3"/>
        <v>3.5</v>
      </c>
      <c r="L16" s="49">
        <v>33</v>
      </c>
      <c r="M16" s="48" t="s">
        <v>90</v>
      </c>
      <c r="N16" s="48">
        <f t="shared" si="4"/>
        <v>33.200000000000003</v>
      </c>
      <c r="O16" s="48">
        <f t="shared" si="5"/>
        <v>0.2</v>
      </c>
      <c r="P16" s="46">
        <f t="shared" si="6"/>
        <v>1</v>
      </c>
      <c r="Q16" s="50">
        <f t="shared" si="7"/>
        <v>1</v>
      </c>
      <c r="R16" s="41">
        <f t="shared" si="8"/>
        <v>1.8708286933869707</v>
      </c>
      <c r="S16" s="47">
        <f t="shared" si="9"/>
        <v>1</v>
      </c>
      <c r="T16" s="37"/>
    </row>
    <row r="18" spans="16:16">
      <c r="P18" s="64"/>
    </row>
  </sheetData>
  <autoFilter ref="A7:T7">
    <filterColumn colId="5" showButton="0"/>
    <filterColumn colId="11" showButton="0"/>
    <sortState ref="A8:T16">
      <sortCondition descending="1" ref="S7"/>
    </sortState>
  </autoFilter>
  <mergeCells count="7">
    <mergeCell ref="F7:G7"/>
    <mergeCell ref="L7:M7"/>
    <mergeCell ref="V1:Z6"/>
    <mergeCell ref="A1:T1"/>
    <mergeCell ref="A3:T3"/>
    <mergeCell ref="A5:T5"/>
    <mergeCell ref="A6:T6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orientation="landscape" r:id="rId1"/>
  <headerFooter alignWithMargins="0"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Z20"/>
  <sheetViews>
    <sheetView topLeftCell="A7" workbookViewId="0">
      <selection activeCell="E27" sqref="E27"/>
    </sheetView>
  </sheetViews>
  <sheetFormatPr defaultRowHeight="15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5.2851562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0" customFormat="1" ht="27.75" customHeight="1" thickBot="1">
      <c r="A1" s="136" t="s">
        <v>50</v>
      </c>
      <c r="B1" s="137"/>
      <c r="C1" s="137"/>
      <c r="D1" s="137"/>
      <c r="E1" s="137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38"/>
      <c r="V1" s="148" t="s">
        <v>17</v>
      </c>
      <c r="W1" s="149"/>
      <c r="X1" s="149"/>
      <c r="Y1" s="149"/>
      <c r="Z1" s="150"/>
    </row>
    <row r="2" spans="1:26" s="31" customFormat="1" ht="10.5" customHeight="1">
      <c r="V2" s="151"/>
      <c r="W2" s="152"/>
      <c r="X2" s="152"/>
      <c r="Y2" s="152"/>
      <c r="Z2" s="153"/>
    </row>
    <row r="3" spans="1:26" s="31" customFormat="1" ht="21" customHeight="1">
      <c r="A3" s="160" t="s">
        <v>51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2"/>
      <c r="V3" s="151"/>
      <c r="W3" s="152"/>
      <c r="X3" s="152"/>
      <c r="Y3" s="152"/>
      <c r="Z3" s="153"/>
    </row>
    <row r="4" spans="1:26" s="31" customFormat="1" ht="16.5" customHeight="1" thickBot="1">
      <c r="V4" s="151"/>
      <c r="W4" s="152"/>
      <c r="X4" s="152"/>
      <c r="Y4" s="152"/>
      <c r="Z4" s="153"/>
    </row>
    <row r="5" spans="1:26" customFormat="1" ht="36" customHeight="1" thickBot="1">
      <c r="A5" s="163" t="s">
        <v>65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1"/>
      <c r="V5" s="151"/>
      <c r="W5" s="152"/>
      <c r="X5" s="152"/>
      <c r="Y5" s="152"/>
      <c r="Z5" s="153"/>
    </row>
    <row r="6" spans="1:26" customFormat="1" ht="39" customHeight="1">
      <c r="A6" s="166" t="s">
        <v>82</v>
      </c>
      <c r="B6" s="167"/>
      <c r="C6" s="167"/>
      <c r="D6" s="167"/>
      <c r="E6" s="167"/>
      <c r="F6" s="168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V6" s="154"/>
      <c r="W6" s="155"/>
      <c r="X6" s="155"/>
      <c r="Y6" s="155"/>
      <c r="Z6" s="156"/>
    </row>
    <row r="7" spans="1:26" s="11" customFormat="1" ht="34.5" customHeight="1">
      <c r="A7" s="51" t="s">
        <v>2</v>
      </c>
      <c r="B7" s="51" t="s">
        <v>3</v>
      </c>
      <c r="C7" s="40" t="s">
        <v>48</v>
      </c>
      <c r="D7" s="40" t="s">
        <v>49</v>
      </c>
      <c r="E7" s="40" t="s">
        <v>54</v>
      </c>
      <c r="F7" s="157" t="s">
        <v>53</v>
      </c>
      <c r="G7" s="158"/>
      <c r="H7" s="63" t="s">
        <v>8</v>
      </c>
      <c r="I7" s="63" t="s">
        <v>9</v>
      </c>
      <c r="J7" s="45" t="s">
        <v>0</v>
      </c>
      <c r="K7" s="45" t="s">
        <v>52</v>
      </c>
      <c r="L7" s="157" t="s">
        <v>55</v>
      </c>
      <c r="M7" s="158"/>
      <c r="N7" s="63" t="s">
        <v>10</v>
      </c>
      <c r="O7" s="63" t="s">
        <v>9</v>
      </c>
      <c r="P7" s="45" t="s">
        <v>0</v>
      </c>
      <c r="Q7" s="45" t="s">
        <v>52</v>
      </c>
      <c r="R7" s="45" t="s">
        <v>63</v>
      </c>
      <c r="S7" s="42" t="s">
        <v>61</v>
      </c>
      <c r="T7" s="40" t="s">
        <v>1</v>
      </c>
    </row>
    <row r="8" spans="1:26" s="3" customFormat="1" ht="15.75">
      <c r="A8" s="10">
        <v>1</v>
      </c>
      <c r="B8" s="83">
        <v>14</v>
      </c>
      <c r="C8" s="73" t="s">
        <v>66</v>
      </c>
      <c r="D8" s="73" t="s">
        <v>85</v>
      </c>
      <c r="E8" s="80">
        <v>1992</v>
      </c>
      <c r="F8" s="52">
        <v>100</v>
      </c>
      <c r="G8" s="53"/>
      <c r="H8" s="48">
        <f t="shared" ref="H8:H20" si="0">IF(F8="","",F8+I8)</f>
        <v>100.1</v>
      </c>
      <c r="I8" s="48">
        <f t="shared" ref="I8:I20" si="1">(IF(G8="+",0.2,IF(G8="-",0,0.1)))</f>
        <v>0.1</v>
      </c>
      <c r="J8" s="44">
        <f t="shared" ref="J8:J20" si="2">RANK(H8,H:H)</f>
        <v>1</v>
      </c>
      <c r="K8" s="50">
        <f t="shared" ref="K8:K20" si="3">((COUNTIF(J:J,J8))+1)/2+(J8-1)</f>
        <v>7</v>
      </c>
      <c r="L8" s="49">
        <v>34</v>
      </c>
      <c r="M8" s="43" t="s">
        <v>90</v>
      </c>
      <c r="N8" s="48">
        <f t="shared" ref="N8:N20" si="4">IF(L8="","",L8+O8)</f>
        <v>34.200000000000003</v>
      </c>
      <c r="O8" s="48">
        <f t="shared" ref="O8:O20" si="5">(IF(M8="+",0.2,IF(M8="-",0,0.1)))</f>
        <v>0.2</v>
      </c>
      <c r="P8" s="46">
        <f t="shared" ref="P8:P20" si="6">RANK(N8,N:N)</f>
        <v>4</v>
      </c>
      <c r="Q8" s="50">
        <f t="shared" ref="Q8:Q20" si="7">((COUNTIF(P:P,P8))+1)/2+(P8-1)</f>
        <v>8.5</v>
      </c>
      <c r="R8" s="41">
        <f t="shared" ref="R8:R20" si="8">SQRT(K8*Q8)</f>
        <v>7.713624310270756</v>
      </c>
      <c r="S8" s="47">
        <f t="shared" ref="S8:S20" si="9">RANK(R8,R:R,1)</f>
        <v>4</v>
      </c>
      <c r="T8" s="37"/>
    </row>
    <row r="9" spans="1:26" s="3" customFormat="1" ht="15.75">
      <c r="A9" s="10">
        <v>2</v>
      </c>
      <c r="B9" s="83">
        <v>6</v>
      </c>
      <c r="C9" s="73" t="s">
        <v>23</v>
      </c>
      <c r="D9" s="73" t="s">
        <v>41</v>
      </c>
      <c r="E9" s="80">
        <v>2000</v>
      </c>
      <c r="F9" s="52">
        <v>100</v>
      </c>
      <c r="G9" s="53"/>
      <c r="H9" s="48">
        <f t="shared" si="0"/>
        <v>100.1</v>
      </c>
      <c r="I9" s="48">
        <f t="shared" si="1"/>
        <v>0.1</v>
      </c>
      <c r="J9" s="44">
        <f t="shared" si="2"/>
        <v>1</v>
      </c>
      <c r="K9" s="50">
        <f t="shared" si="3"/>
        <v>7</v>
      </c>
      <c r="L9" s="49">
        <v>34</v>
      </c>
      <c r="M9" s="43" t="s">
        <v>90</v>
      </c>
      <c r="N9" s="48">
        <f t="shared" si="4"/>
        <v>34.200000000000003</v>
      </c>
      <c r="O9" s="48">
        <f t="shared" si="5"/>
        <v>0.2</v>
      </c>
      <c r="P9" s="46">
        <f t="shared" si="6"/>
        <v>4</v>
      </c>
      <c r="Q9" s="50">
        <f t="shared" si="7"/>
        <v>8.5</v>
      </c>
      <c r="R9" s="41">
        <f t="shared" si="8"/>
        <v>7.713624310270756</v>
      </c>
      <c r="S9" s="47">
        <f t="shared" si="9"/>
        <v>4</v>
      </c>
      <c r="T9" s="37"/>
    </row>
    <row r="10" spans="1:26" s="3" customFormat="1" ht="15.75">
      <c r="A10" s="10">
        <v>3</v>
      </c>
      <c r="B10" s="83">
        <v>32</v>
      </c>
      <c r="C10" s="73" t="s">
        <v>24</v>
      </c>
      <c r="D10" s="73" t="s">
        <v>42</v>
      </c>
      <c r="E10" s="80">
        <v>2000</v>
      </c>
      <c r="F10" s="52">
        <v>100</v>
      </c>
      <c r="G10" s="53"/>
      <c r="H10" s="48">
        <f t="shared" si="0"/>
        <v>100.1</v>
      </c>
      <c r="I10" s="48">
        <f t="shared" si="1"/>
        <v>0.1</v>
      </c>
      <c r="J10" s="44">
        <f t="shared" si="2"/>
        <v>1</v>
      </c>
      <c r="K10" s="50">
        <f t="shared" si="3"/>
        <v>7</v>
      </c>
      <c r="L10" s="49">
        <v>34</v>
      </c>
      <c r="M10" s="43" t="s">
        <v>90</v>
      </c>
      <c r="N10" s="48">
        <f t="shared" si="4"/>
        <v>34.200000000000003</v>
      </c>
      <c r="O10" s="48">
        <f t="shared" si="5"/>
        <v>0.2</v>
      </c>
      <c r="P10" s="46">
        <f t="shared" si="6"/>
        <v>4</v>
      </c>
      <c r="Q10" s="50">
        <f t="shared" si="7"/>
        <v>8.5</v>
      </c>
      <c r="R10" s="41">
        <f t="shared" si="8"/>
        <v>7.713624310270756</v>
      </c>
      <c r="S10" s="47">
        <f t="shared" si="9"/>
        <v>4</v>
      </c>
      <c r="T10" s="37"/>
    </row>
    <row r="11" spans="1:26" s="3" customFormat="1" ht="15.75">
      <c r="A11" s="10">
        <v>4</v>
      </c>
      <c r="B11" s="83">
        <v>15</v>
      </c>
      <c r="C11" s="73" t="s">
        <v>67</v>
      </c>
      <c r="D11" s="73" t="s">
        <v>41</v>
      </c>
      <c r="E11" s="80">
        <v>1995</v>
      </c>
      <c r="F11" s="52">
        <v>100</v>
      </c>
      <c r="G11" s="53"/>
      <c r="H11" s="48">
        <f t="shared" si="0"/>
        <v>100.1</v>
      </c>
      <c r="I11" s="48">
        <f t="shared" si="1"/>
        <v>0.1</v>
      </c>
      <c r="J11" s="44">
        <f t="shared" si="2"/>
        <v>1</v>
      </c>
      <c r="K11" s="50">
        <f t="shared" si="3"/>
        <v>7</v>
      </c>
      <c r="L11" s="49">
        <v>34</v>
      </c>
      <c r="M11" s="43" t="s">
        <v>90</v>
      </c>
      <c r="N11" s="48">
        <f t="shared" si="4"/>
        <v>34.200000000000003</v>
      </c>
      <c r="O11" s="48">
        <f t="shared" si="5"/>
        <v>0.2</v>
      </c>
      <c r="P11" s="46">
        <f t="shared" si="6"/>
        <v>4</v>
      </c>
      <c r="Q11" s="50">
        <f t="shared" si="7"/>
        <v>8.5</v>
      </c>
      <c r="R11" s="41">
        <f t="shared" si="8"/>
        <v>7.713624310270756</v>
      </c>
      <c r="S11" s="47">
        <f t="shared" si="9"/>
        <v>4</v>
      </c>
      <c r="T11" s="37"/>
    </row>
    <row r="12" spans="1:26" s="3" customFormat="1" ht="15.75">
      <c r="A12" s="10">
        <v>5</v>
      </c>
      <c r="B12" s="83">
        <v>25</v>
      </c>
      <c r="C12" s="73" t="s">
        <v>68</v>
      </c>
      <c r="D12" s="73" t="s">
        <v>89</v>
      </c>
      <c r="E12" s="80">
        <v>1988</v>
      </c>
      <c r="F12" s="52">
        <v>100</v>
      </c>
      <c r="G12" s="53"/>
      <c r="H12" s="48">
        <f t="shared" si="0"/>
        <v>100.1</v>
      </c>
      <c r="I12" s="48">
        <f t="shared" si="1"/>
        <v>0.1</v>
      </c>
      <c r="J12" s="44">
        <f t="shared" si="2"/>
        <v>1</v>
      </c>
      <c r="K12" s="50">
        <f t="shared" si="3"/>
        <v>7</v>
      </c>
      <c r="L12" s="49">
        <v>34</v>
      </c>
      <c r="M12" s="43" t="s">
        <v>90</v>
      </c>
      <c r="N12" s="48">
        <f t="shared" si="4"/>
        <v>34.200000000000003</v>
      </c>
      <c r="O12" s="48">
        <f t="shared" si="5"/>
        <v>0.2</v>
      </c>
      <c r="P12" s="46">
        <f t="shared" si="6"/>
        <v>4</v>
      </c>
      <c r="Q12" s="50">
        <f t="shared" si="7"/>
        <v>8.5</v>
      </c>
      <c r="R12" s="41">
        <f t="shared" si="8"/>
        <v>7.713624310270756</v>
      </c>
      <c r="S12" s="47">
        <f t="shared" si="9"/>
        <v>4</v>
      </c>
      <c r="T12" s="37"/>
    </row>
    <row r="13" spans="1:26" s="3" customFormat="1" ht="15.75">
      <c r="A13" s="10">
        <v>6</v>
      </c>
      <c r="B13" s="83">
        <v>10</v>
      </c>
      <c r="C13" s="73" t="s">
        <v>31</v>
      </c>
      <c r="D13" s="73" t="s">
        <v>42</v>
      </c>
      <c r="E13" s="80">
        <v>1997</v>
      </c>
      <c r="F13" s="52">
        <v>100</v>
      </c>
      <c r="G13" s="53"/>
      <c r="H13" s="48">
        <f t="shared" si="0"/>
        <v>100.1</v>
      </c>
      <c r="I13" s="48">
        <f t="shared" si="1"/>
        <v>0.1</v>
      </c>
      <c r="J13" s="44">
        <f t="shared" si="2"/>
        <v>1</v>
      </c>
      <c r="K13" s="50">
        <f t="shared" si="3"/>
        <v>7</v>
      </c>
      <c r="L13" s="49">
        <v>34</v>
      </c>
      <c r="M13" s="43" t="s">
        <v>90</v>
      </c>
      <c r="N13" s="48">
        <f t="shared" si="4"/>
        <v>34.200000000000003</v>
      </c>
      <c r="O13" s="48">
        <f t="shared" si="5"/>
        <v>0.2</v>
      </c>
      <c r="P13" s="46">
        <f t="shared" si="6"/>
        <v>4</v>
      </c>
      <c r="Q13" s="50">
        <f t="shared" si="7"/>
        <v>8.5</v>
      </c>
      <c r="R13" s="41">
        <f t="shared" si="8"/>
        <v>7.713624310270756</v>
      </c>
      <c r="S13" s="47">
        <f t="shared" si="9"/>
        <v>4</v>
      </c>
      <c r="T13" s="37"/>
    </row>
    <row r="14" spans="1:26" s="3" customFormat="1" ht="15.75">
      <c r="A14" s="10">
        <v>7</v>
      </c>
      <c r="B14" s="83">
        <v>27</v>
      </c>
      <c r="C14" s="73" t="s">
        <v>72</v>
      </c>
      <c r="D14" s="73" t="s">
        <v>40</v>
      </c>
      <c r="E14" s="80">
        <v>2001</v>
      </c>
      <c r="F14" s="52">
        <v>100</v>
      </c>
      <c r="G14" s="53"/>
      <c r="H14" s="48">
        <f t="shared" si="0"/>
        <v>100.1</v>
      </c>
      <c r="I14" s="48">
        <f t="shared" si="1"/>
        <v>0.1</v>
      </c>
      <c r="J14" s="44">
        <f t="shared" si="2"/>
        <v>1</v>
      </c>
      <c r="K14" s="50">
        <f t="shared" si="3"/>
        <v>7</v>
      </c>
      <c r="L14" s="49">
        <v>34</v>
      </c>
      <c r="M14" s="43" t="s">
        <v>90</v>
      </c>
      <c r="N14" s="48">
        <f t="shared" si="4"/>
        <v>34.200000000000003</v>
      </c>
      <c r="O14" s="48">
        <f t="shared" si="5"/>
        <v>0.2</v>
      </c>
      <c r="P14" s="46">
        <f t="shared" si="6"/>
        <v>4</v>
      </c>
      <c r="Q14" s="50">
        <f t="shared" si="7"/>
        <v>8.5</v>
      </c>
      <c r="R14" s="41">
        <f t="shared" si="8"/>
        <v>7.713624310270756</v>
      </c>
      <c r="S14" s="47">
        <f t="shared" si="9"/>
        <v>4</v>
      </c>
      <c r="T14" s="37"/>
    </row>
    <row r="15" spans="1:26" s="3" customFormat="1" ht="15.75">
      <c r="A15" s="10">
        <v>8</v>
      </c>
      <c r="B15" s="83">
        <v>8</v>
      </c>
      <c r="C15" s="75" t="s">
        <v>83</v>
      </c>
      <c r="D15" s="73" t="s">
        <v>43</v>
      </c>
      <c r="E15" s="80">
        <v>1985</v>
      </c>
      <c r="F15" s="52">
        <v>100</v>
      </c>
      <c r="G15" s="53"/>
      <c r="H15" s="48">
        <f t="shared" si="0"/>
        <v>100.1</v>
      </c>
      <c r="I15" s="48">
        <f t="shared" si="1"/>
        <v>0.1</v>
      </c>
      <c r="J15" s="44">
        <f t="shared" si="2"/>
        <v>1</v>
      </c>
      <c r="K15" s="50">
        <f t="shared" si="3"/>
        <v>7</v>
      </c>
      <c r="L15" s="49">
        <v>34</v>
      </c>
      <c r="M15" s="43" t="s">
        <v>90</v>
      </c>
      <c r="N15" s="48">
        <f t="shared" si="4"/>
        <v>34.200000000000003</v>
      </c>
      <c r="O15" s="48">
        <f t="shared" si="5"/>
        <v>0.2</v>
      </c>
      <c r="P15" s="46">
        <f t="shared" si="6"/>
        <v>4</v>
      </c>
      <c r="Q15" s="50">
        <f t="shared" si="7"/>
        <v>8.5</v>
      </c>
      <c r="R15" s="41">
        <f t="shared" si="8"/>
        <v>7.713624310270756</v>
      </c>
      <c r="S15" s="47">
        <f t="shared" si="9"/>
        <v>4</v>
      </c>
      <c r="T15" s="37"/>
    </row>
    <row r="16" spans="1:26" s="3" customFormat="1" ht="15.75">
      <c r="A16" s="10">
        <v>9</v>
      </c>
      <c r="B16" s="83">
        <v>20</v>
      </c>
      <c r="C16" s="73" t="s">
        <v>73</v>
      </c>
      <c r="D16" s="73" t="s">
        <v>43</v>
      </c>
      <c r="E16" s="80">
        <v>1989</v>
      </c>
      <c r="F16" s="52">
        <v>100</v>
      </c>
      <c r="G16" s="53"/>
      <c r="H16" s="48">
        <f t="shared" si="0"/>
        <v>100.1</v>
      </c>
      <c r="I16" s="48">
        <f t="shared" si="1"/>
        <v>0.1</v>
      </c>
      <c r="J16" s="44">
        <f t="shared" si="2"/>
        <v>1</v>
      </c>
      <c r="K16" s="50">
        <f t="shared" si="3"/>
        <v>7</v>
      </c>
      <c r="L16" s="49">
        <v>34</v>
      </c>
      <c r="M16" s="43" t="s">
        <v>90</v>
      </c>
      <c r="N16" s="48">
        <f t="shared" si="4"/>
        <v>34.200000000000003</v>
      </c>
      <c r="O16" s="48">
        <f t="shared" si="5"/>
        <v>0.2</v>
      </c>
      <c r="P16" s="46">
        <f t="shared" si="6"/>
        <v>4</v>
      </c>
      <c r="Q16" s="50">
        <f t="shared" si="7"/>
        <v>8.5</v>
      </c>
      <c r="R16" s="41">
        <f t="shared" si="8"/>
        <v>7.713624310270756</v>
      </c>
      <c r="S16" s="47">
        <f t="shared" si="9"/>
        <v>4</v>
      </c>
      <c r="T16" s="37"/>
    </row>
    <row r="17" spans="1:20" s="3" customFormat="1" ht="15.75">
      <c r="A17" s="10">
        <v>10</v>
      </c>
      <c r="B17" s="83">
        <v>16</v>
      </c>
      <c r="C17" s="73" t="s">
        <v>75</v>
      </c>
      <c r="D17" s="89" t="s">
        <v>86</v>
      </c>
      <c r="E17" s="83">
        <v>1979</v>
      </c>
      <c r="F17" s="52">
        <v>100</v>
      </c>
      <c r="G17" s="53"/>
      <c r="H17" s="48">
        <f t="shared" si="0"/>
        <v>100.1</v>
      </c>
      <c r="I17" s="48">
        <f t="shared" si="1"/>
        <v>0.1</v>
      </c>
      <c r="J17" s="44">
        <f t="shared" si="2"/>
        <v>1</v>
      </c>
      <c r="K17" s="50">
        <f t="shared" si="3"/>
        <v>7</v>
      </c>
      <c r="L17" s="49">
        <v>34</v>
      </c>
      <c r="M17" s="43" t="s">
        <v>90</v>
      </c>
      <c r="N17" s="48">
        <f t="shared" si="4"/>
        <v>34.200000000000003</v>
      </c>
      <c r="O17" s="48">
        <f t="shared" si="5"/>
        <v>0.2</v>
      </c>
      <c r="P17" s="46">
        <f t="shared" si="6"/>
        <v>4</v>
      </c>
      <c r="Q17" s="50">
        <f t="shared" si="7"/>
        <v>8.5</v>
      </c>
      <c r="R17" s="41">
        <f t="shared" si="8"/>
        <v>7.713624310270756</v>
      </c>
      <c r="S17" s="47">
        <f t="shared" si="9"/>
        <v>4</v>
      </c>
      <c r="T17" s="37"/>
    </row>
    <row r="18" spans="1:20" s="3" customFormat="1" ht="15.75">
      <c r="A18" s="10">
        <v>11</v>
      </c>
      <c r="B18" s="83">
        <v>1</v>
      </c>
      <c r="C18" s="73" t="s">
        <v>30</v>
      </c>
      <c r="D18" s="73" t="s">
        <v>40</v>
      </c>
      <c r="E18" s="80">
        <v>1985</v>
      </c>
      <c r="F18" s="52">
        <v>100</v>
      </c>
      <c r="G18" s="53"/>
      <c r="H18" s="48">
        <f t="shared" si="0"/>
        <v>100.1</v>
      </c>
      <c r="I18" s="48">
        <f t="shared" si="1"/>
        <v>0.1</v>
      </c>
      <c r="J18" s="44">
        <f t="shared" si="2"/>
        <v>1</v>
      </c>
      <c r="K18" s="50">
        <f t="shared" si="3"/>
        <v>7</v>
      </c>
      <c r="L18" s="49">
        <v>36</v>
      </c>
      <c r="M18" s="43" t="s">
        <v>90</v>
      </c>
      <c r="N18" s="48">
        <f t="shared" si="4"/>
        <v>36.200000000000003</v>
      </c>
      <c r="O18" s="48">
        <f t="shared" si="5"/>
        <v>0.2</v>
      </c>
      <c r="P18" s="46">
        <f t="shared" si="6"/>
        <v>3</v>
      </c>
      <c r="Q18" s="50">
        <f t="shared" si="7"/>
        <v>3</v>
      </c>
      <c r="R18" s="41">
        <f t="shared" si="8"/>
        <v>4.5825756949558398</v>
      </c>
      <c r="S18" s="47">
        <f t="shared" si="9"/>
        <v>3</v>
      </c>
      <c r="T18" s="37"/>
    </row>
    <row r="19" spans="1:20" s="3" customFormat="1" ht="15.75">
      <c r="A19" s="10">
        <v>12</v>
      </c>
      <c r="B19" s="83">
        <v>33</v>
      </c>
      <c r="C19" s="73" t="s">
        <v>25</v>
      </c>
      <c r="D19" s="73" t="s">
        <v>42</v>
      </c>
      <c r="E19" s="80">
        <v>1998</v>
      </c>
      <c r="F19" s="52">
        <v>100</v>
      </c>
      <c r="G19" s="53"/>
      <c r="H19" s="48">
        <f t="shared" si="0"/>
        <v>100.1</v>
      </c>
      <c r="I19" s="48">
        <f t="shared" si="1"/>
        <v>0.1</v>
      </c>
      <c r="J19" s="44">
        <f t="shared" si="2"/>
        <v>1</v>
      </c>
      <c r="K19" s="50">
        <f t="shared" si="3"/>
        <v>7</v>
      </c>
      <c r="L19" s="49">
        <v>38</v>
      </c>
      <c r="M19" s="43" t="s">
        <v>90</v>
      </c>
      <c r="N19" s="48">
        <f t="shared" si="4"/>
        <v>38.200000000000003</v>
      </c>
      <c r="O19" s="48">
        <f t="shared" si="5"/>
        <v>0.2</v>
      </c>
      <c r="P19" s="46">
        <f t="shared" si="6"/>
        <v>2</v>
      </c>
      <c r="Q19" s="50">
        <f t="shared" si="7"/>
        <v>2</v>
      </c>
      <c r="R19" s="41">
        <f t="shared" si="8"/>
        <v>3.7416573867739413</v>
      </c>
      <c r="S19" s="47">
        <f t="shared" si="9"/>
        <v>2</v>
      </c>
      <c r="T19" s="37"/>
    </row>
    <row r="20" spans="1:20" s="3" customFormat="1" ht="15.75">
      <c r="A20" s="10">
        <v>13</v>
      </c>
      <c r="B20" s="83">
        <v>18</v>
      </c>
      <c r="C20" s="73" t="s">
        <v>32</v>
      </c>
      <c r="D20" s="73" t="s">
        <v>44</v>
      </c>
      <c r="E20" s="80">
        <v>1997</v>
      </c>
      <c r="F20" s="126">
        <v>100</v>
      </c>
      <c r="G20" s="127"/>
      <c r="H20" s="128">
        <f t="shared" si="0"/>
        <v>100.1</v>
      </c>
      <c r="I20" s="128">
        <f t="shared" si="1"/>
        <v>0.1</v>
      </c>
      <c r="J20" s="46">
        <f t="shared" si="2"/>
        <v>1</v>
      </c>
      <c r="K20" s="50">
        <f t="shared" si="3"/>
        <v>7</v>
      </c>
      <c r="L20" s="128">
        <v>100</v>
      </c>
      <c r="M20" s="128"/>
      <c r="N20" s="128">
        <f t="shared" si="4"/>
        <v>100.1</v>
      </c>
      <c r="O20" s="128">
        <f t="shared" si="5"/>
        <v>0.1</v>
      </c>
      <c r="P20" s="46">
        <f t="shared" si="6"/>
        <v>1</v>
      </c>
      <c r="Q20" s="50">
        <f t="shared" si="7"/>
        <v>1</v>
      </c>
      <c r="R20" s="41">
        <f t="shared" si="8"/>
        <v>2.6457513110645907</v>
      </c>
      <c r="S20" s="47">
        <f t="shared" si="9"/>
        <v>1</v>
      </c>
      <c r="T20" s="37"/>
    </row>
  </sheetData>
  <autoFilter ref="A7:T7">
    <filterColumn colId="5" showButton="0"/>
    <filterColumn colId="11" showButton="0"/>
    <sortState ref="A8:T20">
      <sortCondition descending="1" ref="S7"/>
    </sortState>
  </autoFilter>
  <mergeCells count="7">
    <mergeCell ref="V1:Z6"/>
    <mergeCell ref="F7:G7"/>
    <mergeCell ref="L7:M7"/>
    <mergeCell ref="A5:T5"/>
    <mergeCell ref="A3:T3"/>
    <mergeCell ref="A1:T1"/>
    <mergeCell ref="A6:T6"/>
  </mergeCells>
  <printOptions horizontalCentered="1" verticalCentered="1"/>
  <pageMargins left="3.937007874015748E-2" right="3.937007874015748E-2" top="1.7322834645669292" bottom="0.74803149606299213" header="0.31496062992125984" footer="0.31496062992125984"/>
  <pageSetup paperSize="9" orientation="landscape" r:id="rId1"/>
  <headerFooter alignWithMargins="0">
    <oddHeader>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AH19"/>
  <sheetViews>
    <sheetView topLeftCell="A4" workbookViewId="0">
      <selection activeCell="Q30" sqref="Q30"/>
    </sheetView>
  </sheetViews>
  <sheetFormatPr defaultRowHeight="15"/>
  <cols>
    <col min="1" max="1" width="3.5703125" style="3" bestFit="1" customWidth="1"/>
    <col min="2" max="2" width="4.42578125" style="3" customWidth="1"/>
    <col min="3" max="3" width="22.7109375" style="3" customWidth="1"/>
    <col min="4" max="4" width="25.28515625" style="3" customWidth="1"/>
    <col min="5" max="5" width="6.7109375" style="3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8" width="8.140625" style="4" customWidth="1"/>
    <col min="19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0" customFormat="1" ht="27.75" customHeight="1" thickBot="1">
      <c r="A1" s="136" t="s">
        <v>58</v>
      </c>
      <c r="B1" s="137"/>
      <c r="C1" s="137"/>
      <c r="D1" s="137"/>
      <c r="E1" s="137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38"/>
      <c r="U1" s="172" t="s">
        <v>18</v>
      </c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50"/>
    </row>
    <row r="2" spans="1:34" s="31" customFormat="1" ht="12" customHeight="1">
      <c r="U2" s="174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53"/>
    </row>
    <row r="3" spans="1:34" s="31" customFormat="1" ht="20.25" customHeight="1">
      <c r="A3" s="160" t="s">
        <v>51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U3" s="174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53"/>
    </row>
    <row r="4" spans="1:34" s="31" customFormat="1" ht="9" customHeight="1" thickBot="1">
      <c r="U4" s="174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53"/>
    </row>
    <row r="5" spans="1:34" customFormat="1" ht="28.5" customHeight="1" thickBot="1">
      <c r="A5" s="163" t="s">
        <v>35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8"/>
      <c r="U5" s="174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53"/>
    </row>
    <row r="6" spans="1:34" ht="12" customHeight="1">
      <c r="A6" s="19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0"/>
      <c r="O6" s="22"/>
      <c r="P6" s="22"/>
      <c r="Q6" s="20"/>
      <c r="R6" s="22"/>
      <c r="S6" s="22"/>
      <c r="U6" s="174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53"/>
    </row>
    <row r="7" spans="1:34" ht="20.25" customHeight="1">
      <c r="A7" s="20"/>
      <c r="B7" s="20"/>
      <c r="C7" s="23" t="s">
        <v>59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6"/>
      <c r="P7" s="22"/>
      <c r="Q7" s="20"/>
      <c r="R7" s="22"/>
      <c r="S7" s="22"/>
      <c r="U7" s="174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53"/>
    </row>
    <row r="8" spans="1:34" ht="20.25" customHeight="1">
      <c r="A8" s="20"/>
      <c r="B8" s="20"/>
      <c r="C8" s="23" t="s">
        <v>60</v>
      </c>
      <c r="D8" s="35">
        <f ca="1">NOW()</f>
        <v>42673.507434490741</v>
      </c>
      <c r="E8" s="35"/>
      <c r="F8" s="35"/>
      <c r="G8" s="35"/>
      <c r="H8" s="35"/>
      <c r="I8" s="35"/>
      <c r="J8" s="35"/>
      <c r="K8" s="35"/>
      <c r="L8" s="35"/>
      <c r="M8" s="35"/>
      <c r="N8" s="27"/>
      <c r="O8" s="28"/>
      <c r="P8" s="22"/>
      <c r="Q8" s="20"/>
      <c r="R8" s="22"/>
      <c r="S8" s="22"/>
      <c r="U8" s="174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53"/>
    </row>
    <row r="9" spans="1:34" ht="10.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2"/>
      <c r="P9" s="22"/>
      <c r="Q9" s="20"/>
      <c r="R9" s="22"/>
      <c r="S9" s="22"/>
      <c r="U9" s="174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53"/>
    </row>
    <row r="10" spans="1:34" s="11" customFormat="1" ht="34.5" customHeight="1">
      <c r="A10" s="51" t="s">
        <v>2</v>
      </c>
      <c r="B10" s="51" t="s">
        <v>3</v>
      </c>
      <c r="C10" s="40" t="s">
        <v>48</v>
      </c>
      <c r="D10" s="40" t="s">
        <v>49</v>
      </c>
      <c r="E10" s="51" t="s">
        <v>54</v>
      </c>
      <c r="F10" s="179" t="s">
        <v>53</v>
      </c>
      <c r="G10" s="180"/>
      <c r="H10" s="63" t="s">
        <v>8</v>
      </c>
      <c r="I10" s="63" t="s">
        <v>9</v>
      </c>
      <c r="J10" s="45" t="s">
        <v>0</v>
      </c>
      <c r="K10" s="45" t="s">
        <v>52</v>
      </c>
      <c r="L10" s="157" t="s">
        <v>55</v>
      </c>
      <c r="M10" s="181"/>
      <c r="N10" s="63" t="s">
        <v>10</v>
      </c>
      <c r="O10" s="63" t="s">
        <v>9</v>
      </c>
      <c r="P10" s="45" t="s">
        <v>0</v>
      </c>
      <c r="Q10" s="45" t="s">
        <v>52</v>
      </c>
      <c r="R10" s="45" t="s">
        <v>56</v>
      </c>
      <c r="S10" s="42" t="s">
        <v>91</v>
      </c>
      <c r="U10" s="151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3"/>
    </row>
    <row r="11" spans="1:34" ht="15.75">
      <c r="A11" s="10">
        <v>1</v>
      </c>
      <c r="B11" s="83">
        <v>17</v>
      </c>
      <c r="C11" s="73" t="s">
        <v>27</v>
      </c>
      <c r="D11" s="77" t="s">
        <v>42</v>
      </c>
      <c r="E11" s="80">
        <v>1997</v>
      </c>
      <c r="F11" s="52">
        <v>30</v>
      </c>
      <c r="G11" s="53" t="s">
        <v>90</v>
      </c>
      <c r="H11" s="48">
        <f t="shared" ref="H11:H19" si="0">IF(F11="","",F11+I11)</f>
        <v>30.2</v>
      </c>
      <c r="I11" s="48">
        <f t="shared" ref="I11:I19" si="1">(IF(G11="+",0.2,IF(G11="-",0,0.1)))</f>
        <v>0.2</v>
      </c>
      <c r="J11" s="44">
        <f t="shared" ref="J11:J19" si="2">RANK(H11,H:H)</f>
        <v>1</v>
      </c>
      <c r="K11" s="50">
        <f t="shared" ref="K11:K19" si="3">((COUNTIF(J:J,J11))+1)/2+(J11-1)</f>
        <v>3.5</v>
      </c>
      <c r="L11" s="49">
        <v>33</v>
      </c>
      <c r="M11" s="48" t="s">
        <v>90</v>
      </c>
      <c r="N11" s="48">
        <f t="shared" ref="N11:N19" si="4">IF(L11="","",L11+O11)</f>
        <v>33.200000000000003</v>
      </c>
      <c r="O11" s="48">
        <f t="shared" ref="O11:O19" si="5">(IF(M11="+",0.2,IF(M11="-",0,0.1)))</f>
        <v>0.2</v>
      </c>
      <c r="P11" s="46">
        <f t="shared" ref="P11:P19" si="6">RANK(N11,N:N)</f>
        <v>1</v>
      </c>
      <c r="Q11" s="50">
        <f t="shared" ref="Q11:Q19" si="7">((COUNTIF(P:P,P11))+1)/2+(P11-1)</f>
        <v>1</v>
      </c>
      <c r="R11" s="41">
        <f t="shared" ref="R11:R19" si="8">SQRT(K11*Q11)</f>
        <v>1.8708286933869707</v>
      </c>
      <c r="S11" s="47">
        <f t="shared" ref="S11:S19" si="9">RANK(R11,R:R,1)</f>
        <v>1</v>
      </c>
      <c r="U11" s="151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3"/>
    </row>
    <row r="12" spans="1:34" ht="15.75">
      <c r="A12" s="10">
        <v>3</v>
      </c>
      <c r="B12" s="83">
        <v>4</v>
      </c>
      <c r="C12" s="72" t="s">
        <v>28</v>
      </c>
      <c r="D12" s="77" t="s">
        <v>44</v>
      </c>
      <c r="E12" s="96">
        <v>1995</v>
      </c>
      <c r="F12" s="52">
        <v>30</v>
      </c>
      <c r="G12" s="53" t="s">
        <v>90</v>
      </c>
      <c r="H12" s="48">
        <f t="shared" si="0"/>
        <v>30.2</v>
      </c>
      <c r="I12" s="48">
        <f t="shared" si="1"/>
        <v>0.2</v>
      </c>
      <c r="J12" s="44">
        <f t="shared" si="2"/>
        <v>1</v>
      </c>
      <c r="K12" s="50">
        <f t="shared" si="3"/>
        <v>3.5</v>
      </c>
      <c r="L12" s="49">
        <v>32</v>
      </c>
      <c r="M12" s="43"/>
      <c r="N12" s="48">
        <f t="shared" si="4"/>
        <v>32.1</v>
      </c>
      <c r="O12" s="48">
        <f t="shared" si="5"/>
        <v>0.1</v>
      </c>
      <c r="P12" s="46">
        <f t="shared" si="6"/>
        <v>2</v>
      </c>
      <c r="Q12" s="50">
        <f t="shared" si="7"/>
        <v>2.5</v>
      </c>
      <c r="R12" s="41">
        <f t="shared" si="8"/>
        <v>2.9580398915498081</v>
      </c>
      <c r="S12" s="47">
        <f t="shared" si="9"/>
        <v>2</v>
      </c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3"/>
    </row>
    <row r="13" spans="1:34" ht="15.75">
      <c r="A13" s="10">
        <v>4</v>
      </c>
      <c r="B13" s="83">
        <v>26</v>
      </c>
      <c r="C13" s="75" t="s">
        <v>21</v>
      </c>
      <c r="D13" s="77" t="s">
        <v>43</v>
      </c>
      <c r="E13" s="80">
        <v>2000</v>
      </c>
      <c r="F13" s="52">
        <v>30</v>
      </c>
      <c r="G13" s="53" t="s">
        <v>90</v>
      </c>
      <c r="H13" s="48">
        <f t="shared" si="0"/>
        <v>30.2</v>
      </c>
      <c r="I13" s="48">
        <f t="shared" si="1"/>
        <v>0.2</v>
      </c>
      <c r="J13" s="44">
        <f t="shared" si="2"/>
        <v>1</v>
      </c>
      <c r="K13" s="50">
        <f t="shared" si="3"/>
        <v>3.5</v>
      </c>
      <c r="L13" s="49">
        <v>32</v>
      </c>
      <c r="M13" s="43"/>
      <c r="N13" s="48">
        <f t="shared" si="4"/>
        <v>32.1</v>
      </c>
      <c r="O13" s="48">
        <f t="shared" si="5"/>
        <v>0.1</v>
      </c>
      <c r="P13" s="46">
        <f t="shared" si="6"/>
        <v>2</v>
      </c>
      <c r="Q13" s="50">
        <f t="shared" si="7"/>
        <v>2.5</v>
      </c>
      <c r="R13" s="41">
        <f t="shared" si="8"/>
        <v>2.9580398915498081</v>
      </c>
      <c r="S13" s="47">
        <f t="shared" si="9"/>
        <v>2</v>
      </c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3"/>
    </row>
    <row r="14" spans="1:34" ht="15.75">
      <c r="A14" s="10">
        <v>5</v>
      </c>
      <c r="B14" s="83">
        <v>11</v>
      </c>
      <c r="C14" s="74" t="s">
        <v>29</v>
      </c>
      <c r="D14" s="77" t="s">
        <v>39</v>
      </c>
      <c r="E14" s="80">
        <v>1989</v>
      </c>
      <c r="F14" s="52">
        <v>30</v>
      </c>
      <c r="G14" s="53" t="s">
        <v>90</v>
      </c>
      <c r="H14" s="48">
        <f t="shared" si="0"/>
        <v>30.2</v>
      </c>
      <c r="I14" s="48">
        <f t="shared" si="1"/>
        <v>0.2</v>
      </c>
      <c r="J14" s="44">
        <f t="shared" si="2"/>
        <v>1</v>
      </c>
      <c r="K14" s="50">
        <f t="shared" si="3"/>
        <v>3.5</v>
      </c>
      <c r="L14" s="49">
        <v>31</v>
      </c>
      <c r="M14" s="48" t="s">
        <v>90</v>
      </c>
      <c r="N14" s="48">
        <f t="shared" si="4"/>
        <v>31.2</v>
      </c>
      <c r="O14" s="48">
        <f t="shared" si="5"/>
        <v>0.2</v>
      </c>
      <c r="P14" s="46">
        <f t="shared" si="6"/>
        <v>4</v>
      </c>
      <c r="Q14" s="50">
        <f t="shared" si="7"/>
        <v>4</v>
      </c>
      <c r="R14" s="41">
        <f t="shared" si="8"/>
        <v>3.7416573867739413</v>
      </c>
      <c r="S14" s="47">
        <f t="shared" si="9"/>
        <v>4</v>
      </c>
      <c r="U14" s="151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3"/>
    </row>
    <row r="15" spans="1:34">
      <c r="A15" s="10">
        <v>2</v>
      </c>
      <c r="B15" s="83">
        <v>24</v>
      </c>
      <c r="C15" s="76" t="s">
        <v>33</v>
      </c>
      <c r="D15" s="77" t="s">
        <v>92</v>
      </c>
      <c r="E15" s="84">
        <v>1993</v>
      </c>
      <c r="F15" s="52">
        <v>30</v>
      </c>
      <c r="G15" s="53" t="s">
        <v>90</v>
      </c>
      <c r="H15" s="48">
        <f t="shared" si="0"/>
        <v>30.2</v>
      </c>
      <c r="I15" s="48">
        <f t="shared" si="1"/>
        <v>0.2</v>
      </c>
      <c r="J15" s="44">
        <f t="shared" si="2"/>
        <v>1</v>
      </c>
      <c r="K15" s="50">
        <f t="shared" si="3"/>
        <v>3.5</v>
      </c>
      <c r="L15" s="49">
        <v>31</v>
      </c>
      <c r="M15" s="43"/>
      <c r="N15" s="48">
        <f t="shared" si="4"/>
        <v>31.1</v>
      </c>
      <c r="O15" s="48">
        <f t="shared" si="5"/>
        <v>0.1</v>
      </c>
      <c r="P15" s="46">
        <f t="shared" si="6"/>
        <v>5</v>
      </c>
      <c r="Q15" s="50">
        <f t="shared" si="7"/>
        <v>5</v>
      </c>
      <c r="R15" s="41">
        <f t="shared" si="8"/>
        <v>4.1833001326703778</v>
      </c>
      <c r="S15" s="47">
        <f t="shared" si="9"/>
        <v>5</v>
      </c>
      <c r="U15" s="151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3"/>
    </row>
    <row r="16" spans="1:34" ht="15.75">
      <c r="A16" s="10">
        <v>7</v>
      </c>
      <c r="B16" s="83">
        <v>9</v>
      </c>
      <c r="C16" s="74" t="s">
        <v>36</v>
      </c>
      <c r="D16" s="77" t="s">
        <v>42</v>
      </c>
      <c r="E16" s="80">
        <v>1999</v>
      </c>
      <c r="F16" s="52">
        <v>30</v>
      </c>
      <c r="G16" s="53" t="s">
        <v>90</v>
      </c>
      <c r="H16" s="48">
        <f t="shared" si="0"/>
        <v>30.2</v>
      </c>
      <c r="I16" s="48">
        <f t="shared" si="1"/>
        <v>0.2</v>
      </c>
      <c r="J16" s="44">
        <f t="shared" si="2"/>
        <v>1</v>
      </c>
      <c r="K16" s="50">
        <f t="shared" si="3"/>
        <v>3.5</v>
      </c>
      <c r="L16" s="49">
        <v>26</v>
      </c>
      <c r="M16" s="48" t="s">
        <v>90</v>
      </c>
      <c r="N16" s="48">
        <f t="shared" si="4"/>
        <v>26.2</v>
      </c>
      <c r="O16" s="48">
        <f t="shared" si="5"/>
        <v>0.2</v>
      </c>
      <c r="P16" s="46">
        <f t="shared" si="6"/>
        <v>6</v>
      </c>
      <c r="Q16" s="50">
        <f t="shared" si="7"/>
        <v>6</v>
      </c>
      <c r="R16" s="41">
        <f t="shared" si="8"/>
        <v>4.5825756949558398</v>
      </c>
      <c r="S16" s="47">
        <f t="shared" si="9"/>
        <v>6</v>
      </c>
      <c r="U16" s="151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3"/>
    </row>
    <row r="17" spans="1:34" ht="15.75">
      <c r="A17" s="10">
        <v>6</v>
      </c>
      <c r="B17" s="83">
        <v>13</v>
      </c>
      <c r="C17" s="75" t="s">
        <v>22</v>
      </c>
      <c r="D17" s="77" t="s">
        <v>41</v>
      </c>
      <c r="E17" s="80">
        <v>2000</v>
      </c>
      <c r="F17" s="52">
        <v>27</v>
      </c>
      <c r="G17" s="53"/>
      <c r="H17" s="48">
        <f t="shared" si="0"/>
        <v>27.1</v>
      </c>
      <c r="I17" s="48">
        <f t="shared" si="1"/>
        <v>0.1</v>
      </c>
      <c r="J17" s="44">
        <f t="shared" si="2"/>
        <v>7</v>
      </c>
      <c r="K17" s="50">
        <f t="shared" si="3"/>
        <v>7</v>
      </c>
      <c r="L17" s="49">
        <v>23</v>
      </c>
      <c r="M17" s="48" t="s">
        <v>90</v>
      </c>
      <c r="N17" s="48">
        <f t="shared" si="4"/>
        <v>23.2</v>
      </c>
      <c r="O17" s="48">
        <f t="shared" si="5"/>
        <v>0.2</v>
      </c>
      <c r="P17" s="46">
        <f t="shared" si="6"/>
        <v>8</v>
      </c>
      <c r="Q17" s="50">
        <f t="shared" si="7"/>
        <v>8</v>
      </c>
      <c r="R17" s="41">
        <f t="shared" si="8"/>
        <v>7.4833147735478827</v>
      </c>
      <c r="S17" s="47">
        <f t="shared" si="9"/>
        <v>7</v>
      </c>
      <c r="U17" s="154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6"/>
    </row>
    <row r="18" spans="1:34" ht="15.75">
      <c r="A18" s="10">
        <v>11</v>
      </c>
      <c r="B18" s="83">
        <v>3</v>
      </c>
      <c r="C18" s="73" t="s">
        <v>38</v>
      </c>
      <c r="D18" s="77" t="s">
        <v>42</v>
      </c>
      <c r="E18" s="80">
        <v>1985</v>
      </c>
      <c r="F18" s="52">
        <v>26</v>
      </c>
      <c r="G18" s="53" t="s">
        <v>90</v>
      </c>
      <c r="H18" s="48">
        <f t="shared" si="0"/>
        <v>26.2</v>
      </c>
      <c r="I18" s="48">
        <f t="shared" si="1"/>
        <v>0.2</v>
      </c>
      <c r="J18" s="44">
        <f t="shared" si="2"/>
        <v>8</v>
      </c>
      <c r="K18" s="50">
        <f t="shared" si="3"/>
        <v>8</v>
      </c>
      <c r="L18" s="49">
        <v>24</v>
      </c>
      <c r="M18" s="48"/>
      <c r="N18" s="48">
        <f t="shared" si="4"/>
        <v>24.1</v>
      </c>
      <c r="O18" s="48">
        <f t="shared" si="5"/>
        <v>0.1</v>
      </c>
      <c r="P18" s="46">
        <f t="shared" si="6"/>
        <v>7</v>
      </c>
      <c r="Q18" s="50">
        <f t="shared" si="7"/>
        <v>7</v>
      </c>
      <c r="R18" s="41">
        <f t="shared" si="8"/>
        <v>7.4833147735478827</v>
      </c>
      <c r="S18" s="47">
        <f t="shared" si="9"/>
        <v>7</v>
      </c>
    </row>
    <row r="19" spans="1:34" ht="15.75">
      <c r="A19" s="10">
        <v>10</v>
      </c>
      <c r="B19" s="83">
        <v>29</v>
      </c>
      <c r="C19" s="75" t="s">
        <v>37</v>
      </c>
      <c r="D19" s="77" t="s">
        <v>40</v>
      </c>
      <c r="E19" s="80">
        <v>2001</v>
      </c>
      <c r="F19" s="52">
        <v>18</v>
      </c>
      <c r="G19" s="53" t="s">
        <v>90</v>
      </c>
      <c r="H19" s="48">
        <f t="shared" si="0"/>
        <v>18.2</v>
      </c>
      <c r="I19" s="48">
        <f t="shared" si="1"/>
        <v>0.2</v>
      </c>
      <c r="J19" s="44">
        <f t="shared" si="2"/>
        <v>9</v>
      </c>
      <c r="K19" s="50">
        <f t="shared" si="3"/>
        <v>9</v>
      </c>
      <c r="L19" s="49">
        <v>22</v>
      </c>
      <c r="M19" s="48" t="s">
        <v>90</v>
      </c>
      <c r="N19" s="48">
        <f t="shared" si="4"/>
        <v>22.2</v>
      </c>
      <c r="O19" s="48">
        <f t="shared" si="5"/>
        <v>0.2</v>
      </c>
      <c r="P19" s="46">
        <f t="shared" si="6"/>
        <v>9</v>
      </c>
      <c r="Q19" s="50">
        <f t="shared" si="7"/>
        <v>9</v>
      </c>
      <c r="R19" s="41">
        <f t="shared" si="8"/>
        <v>9</v>
      </c>
      <c r="S19" s="47">
        <f t="shared" si="9"/>
        <v>9</v>
      </c>
    </row>
  </sheetData>
  <autoFilter ref="A10:S10">
    <sortState ref="A11:S19">
      <sortCondition ref="S10"/>
    </sortState>
  </autoFilter>
  <mergeCells count="6">
    <mergeCell ref="U1:AH17"/>
    <mergeCell ref="A1:S1"/>
    <mergeCell ref="A3:S3"/>
    <mergeCell ref="A5:S5"/>
    <mergeCell ref="F10:G10"/>
    <mergeCell ref="L10:M10"/>
  </mergeCells>
  <printOptions horizontalCentered="1"/>
  <pageMargins left="3.937007874015748E-2" right="3.937007874015748E-2" top="1.7322834645669292" bottom="0.74803149606299213" header="0.31496062992125984" footer="0.31496062992125984"/>
  <pageSetup paperSize="9" orientation="landscape" r:id="rId1"/>
  <headerFooter alignWithMargins="0"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AH33"/>
  <sheetViews>
    <sheetView topLeftCell="A5" workbookViewId="0">
      <selection activeCell="L30" sqref="L30"/>
    </sheetView>
  </sheetViews>
  <sheetFormatPr defaultRowHeight="15"/>
  <cols>
    <col min="1" max="1" width="3.5703125" style="3" bestFit="1" customWidth="1"/>
    <col min="2" max="2" width="4.42578125" style="3" customWidth="1"/>
    <col min="3" max="3" width="26.28515625" style="3" bestFit="1" customWidth="1"/>
    <col min="4" max="4" width="25.28515625" style="3" customWidth="1"/>
    <col min="5" max="5" width="6.7109375" style="3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8" width="8.140625" style="4" customWidth="1"/>
    <col min="19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0" customFormat="1" ht="27.75" customHeight="1" thickBot="1">
      <c r="A1" s="136" t="s">
        <v>58</v>
      </c>
      <c r="B1" s="137"/>
      <c r="C1" s="137"/>
      <c r="D1" s="137"/>
      <c r="E1" s="137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U1" s="172" t="s">
        <v>18</v>
      </c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50"/>
    </row>
    <row r="2" spans="1:34" s="31" customFormat="1" ht="12" customHeight="1">
      <c r="U2" s="174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53"/>
    </row>
    <row r="3" spans="1:34" s="31" customFormat="1" ht="20.25" customHeight="1">
      <c r="A3" s="160" t="s">
        <v>51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U3" s="174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53"/>
    </row>
    <row r="4" spans="1:34" s="31" customFormat="1" ht="9" customHeight="1" thickBot="1">
      <c r="U4" s="174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53"/>
    </row>
    <row r="5" spans="1:34" customFormat="1" ht="28.5" customHeight="1" thickBot="1">
      <c r="A5" s="163" t="s">
        <v>65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8"/>
      <c r="U5" s="174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53"/>
    </row>
    <row r="6" spans="1:34" ht="12" customHeight="1">
      <c r="A6" s="19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0"/>
      <c r="O6" s="22"/>
      <c r="P6" s="22"/>
      <c r="Q6" s="20"/>
      <c r="R6" s="22"/>
      <c r="S6" s="22"/>
      <c r="U6" s="174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53"/>
    </row>
    <row r="7" spans="1:34" ht="20.25" customHeight="1">
      <c r="A7" s="20"/>
      <c r="B7" s="20"/>
      <c r="C7" s="23" t="s">
        <v>59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6"/>
      <c r="P7" s="22"/>
      <c r="Q7" s="20"/>
      <c r="R7" s="22"/>
      <c r="S7" s="22"/>
      <c r="U7" s="174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53"/>
    </row>
    <row r="8" spans="1:34" ht="20.25" customHeight="1">
      <c r="A8" s="20"/>
      <c r="B8" s="20"/>
      <c r="C8" s="23" t="s">
        <v>60</v>
      </c>
      <c r="D8" s="35">
        <f ca="1">NOW()</f>
        <v>42673.507434606479</v>
      </c>
      <c r="E8" s="35"/>
      <c r="F8" s="35"/>
      <c r="G8" s="35"/>
      <c r="H8" s="35"/>
      <c r="I8" s="35"/>
      <c r="J8" s="35"/>
      <c r="K8" s="35"/>
      <c r="L8" s="35"/>
      <c r="M8" s="35"/>
      <c r="N8" s="27"/>
      <c r="O8" s="28"/>
      <c r="P8" s="22"/>
      <c r="Q8" s="20"/>
      <c r="R8" s="22"/>
      <c r="S8" s="22"/>
      <c r="U8" s="174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53"/>
    </row>
    <row r="9" spans="1:34" ht="10.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2"/>
      <c r="P9" s="22"/>
      <c r="Q9" s="20"/>
      <c r="R9" s="22"/>
      <c r="S9" s="22"/>
      <c r="U9" s="174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53"/>
    </row>
    <row r="10" spans="1:34" s="11" customFormat="1" ht="34.5" customHeight="1">
      <c r="A10" s="51" t="s">
        <v>2</v>
      </c>
      <c r="B10" s="51" t="s">
        <v>3</v>
      </c>
      <c r="C10" s="40" t="s">
        <v>48</v>
      </c>
      <c r="D10" s="40" t="s">
        <v>49</v>
      </c>
      <c r="E10" s="40" t="s">
        <v>54</v>
      </c>
      <c r="F10" s="179" t="s">
        <v>53</v>
      </c>
      <c r="G10" s="180"/>
      <c r="H10" s="63" t="s">
        <v>8</v>
      </c>
      <c r="I10" s="63" t="s">
        <v>9</v>
      </c>
      <c r="J10" s="45" t="s">
        <v>0</v>
      </c>
      <c r="K10" s="45" t="s">
        <v>52</v>
      </c>
      <c r="L10" s="157" t="s">
        <v>55</v>
      </c>
      <c r="M10" s="181"/>
      <c r="N10" s="95" t="s">
        <v>10</v>
      </c>
      <c r="O10" s="95" t="s">
        <v>9</v>
      </c>
      <c r="P10" s="45" t="s">
        <v>0</v>
      </c>
      <c r="Q10" s="45" t="s">
        <v>52</v>
      </c>
      <c r="R10" s="45" t="s">
        <v>63</v>
      </c>
      <c r="S10" s="42" t="s">
        <v>61</v>
      </c>
      <c r="U10" s="151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3"/>
    </row>
    <row r="11" spans="1:34" ht="15.75">
      <c r="A11" s="10">
        <v>1</v>
      </c>
      <c r="B11" s="83">
        <v>18</v>
      </c>
      <c r="C11" s="73" t="s">
        <v>32</v>
      </c>
      <c r="D11" s="73" t="s">
        <v>44</v>
      </c>
      <c r="E11" s="80">
        <v>1997</v>
      </c>
      <c r="F11" s="52">
        <v>100</v>
      </c>
      <c r="G11" s="53"/>
      <c r="H11" s="48">
        <f t="shared" ref="H11:H33" si="0">IF(F11="","",F11+I11)</f>
        <v>100.1</v>
      </c>
      <c r="I11" s="48">
        <f t="shared" ref="I11:I33" si="1">(IF(G11="+",0.2,IF(G11="-",0,0.1)))</f>
        <v>0.1</v>
      </c>
      <c r="J11" s="44">
        <f t="shared" ref="J11:J33" si="2">RANK(H11,H:H)</f>
        <v>1</v>
      </c>
      <c r="K11" s="50">
        <f t="shared" ref="K11:K33" si="3">((COUNTIF(J:J,J11))+1)/2+(J11-1)</f>
        <v>7.5</v>
      </c>
      <c r="L11" s="49">
        <v>100</v>
      </c>
      <c r="M11" s="48"/>
      <c r="N11" s="48">
        <f t="shared" ref="N11:N33" si="4">IF(L11="","",L11+O11)</f>
        <v>100.1</v>
      </c>
      <c r="O11" s="48">
        <f t="shared" ref="O11:O33" si="5">(IF(M11="+",0.2,IF(M11="-",0,0.1)))</f>
        <v>0.1</v>
      </c>
      <c r="P11" s="46">
        <f t="shared" ref="P11:P33" si="6">RANK(N11,N:N)</f>
        <v>1</v>
      </c>
      <c r="Q11" s="50">
        <f t="shared" ref="Q11:Q33" si="7">((COUNTIF(P:P,P11))+1)/2+(P11-1)</f>
        <v>1</v>
      </c>
      <c r="R11" s="41">
        <f t="shared" ref="R11:R33" si="8">SQRT(K11*Q11)</f>
        <v>2.7386127875258306</v>
      </c>
      <c r="S11" s="47">
        <f t="shared" ref="S11:S33" si="9">RANK(R11,R:R,1)</f>
        <v>1</v>
      </c>
      <c r="U11" s="151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3"/>
    </row>
    <row r="12" spans="1:34" ht="15.75">
      <c r="A12" s="10">
        <v>2</v>
      </c>
      <c r="B12" s="83">
        <v>33</v>
      </c>
      <c r="C12" s="73" t="s">
        <v>25</v>
      </c>
      <c r="D12" s="73" t="s">
        <v>42</v>
      </c>
      <c r="E12" s="80">
        <v>1998</v>
      </c>
      <c r="F12" s="52">
        <v>100</v>
      </c>
      <c r="G12" s="53"/>
      <c r="H12" s="48">
        <f t="shared" si="0"/>
        <v>100.1</v>
      </c>
      <c r="I12" s="48">
        <f t="shared" si="1"/>
        <v>0.1</v>
      </c>
      <c r="J12" s="44">
        <f t="shared" si="2"/>
        <v>1</v>
      </c>
      <c r="K12" s="50">
        <f t="shared" si="3"/>
        <v>7.5</v>
      </c>
      <c r="L12" s="49">
        <v>38</v>
      </c>
      <c r="M12" s="43" t="s">
        <v>90</v>
      </c>
      <c r="N12" s="48">
        <f t="shared" si="4"/>
        <v>38.200000000000003</v>
      </c>
      <c r="O12" s="48">
        <f t="shared" si="5"/>
        <v>0.2</v>
      </c>
      <c r="P12" s="46">
        <f t="shared" si="6"/>
        <v>2</v>
      </c>
      <c r="Q12" s="50">
        <f t="shared" si="7"/>
        <v>2</v>
      </c>
      <c r="R12" s="41">
        <f t="shared" si="8"/>
        <v>3.872983346207417</v>
      </c>
      <c r="S12" s="47">
        <f t="shared" si="9"/>
        <v>2</v>
      </c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3"/>
    </row>
    <row r="13" spans="1:34" ht="15.75">
      <c r="A13" s="10">
        <v>7</v>
      </c>
      <c r="B13" s="83">
        <v>1</v>
      </c>
      <c r="C13" s="73" t="s">
        <v>30</v>
      </c>
      <c r="D13" s="73" t="s">
        <v>40</v>
      </c>
      <c r="E13" s="80">
        <v>1985</v>
      </c>
      <c r="F13" s="52">
        <v>100</v>
      </c>
      <c r="G13" s="53"/>
      <c r="H13" s="48">
        <f t="shared" si="0"/>
        <v>100.1</v>
      </c>
      <c r="I13" s="48">
        <f t="shared" si="1"/>
        <v>0.1</v>
      </c>
      <c r="J13" s="44">
        <f t="shared" si="2"/>
        <v>1</v>
      </c>
      <c r="K13" s="50">
        <f t="shared" si="3"/>
        <v>7.5</v>
      </c>
      <c r="L13" s="49">
        <v>36</v>
      </c>
      <c r="M13" s="43" t="s">
        <v>90</v>
      </c>
      <c r="N13" s="48">
        <f t="shared" si="4"/>
        <v>36.200000000000003</v>
      </c>
      <c r="O13" s="48">
        <f t="shared" si="5"/>
        <v>0.2</v>
      </c>
      <c r="P13" s="46">
        <f t="shared" si="6"/>
        <v>3</v>
      </c>
      <c r="Q13" s="50">
        <f t="shared" si="7"/>
        <v>3</v>
      </c>
      <c r="R13" s="41">
        <f t="shared" si="8"/>
        <v>4.7434164902525691</v>
      </c>
      <c r="S13" s="47">
        <f t="shared" si="9"/>
        <v>3</v>
      </c>
      <c r="U13" s="151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3"/>
    </row>
    <row r="14" spans="1:34" ht="15.75">
      <c r="A14" s="10">
        <v>3</v>
      </c>
      <c r="B14" s="83">
        <v>14</v>
      </c>
      <c r="C14" s="73" t="s">
        <v>66</v>
      </c>
      <c r="D14" s="73" t="s">
        <v>85</v>
      </c>
      <c r="E14" s="80">
        <v>1992</v>
      </c>
      <c r="F14" s="52">
        <v>100</v>
      </c>
      <c r="G14" s="53"/>
      <c r="H14" s="48">
        <f t="shared" si="0"/>
        <v>100.1</v>
      </c>
      <c r="I14" s="48">
        <f t="shared" si="1"/>
        <v>0.1</v>
      </c>
      <c r="J14" s="44">
        <f t="shared" si="2"/>
        <v>1</v>
      </c>
      <c r="K14" s="50">
        <f t="shared" si="3"/>
        <v>7.5</v>
      </c>
      <c r="L14" s="49">
        <v>34</v>
      </c>
      <c r="M14" s="43" t="s">
        <v>90</v>
      </c>
      <c r="N14" s="48">
        <f t="shared" si="4"/>
        <v>34.200000000000003</v>
      </c>
      <c r="O14" s="48">
        <f t="shared" si="5"/>
        <v>0.2</v>
      </c>
      <c r="P14" s="46">
        <f t="shared" si="6"/>
        <v>4</v>
      </c>
      <c r="Q14" s="50">
        <f t="shared" si="7"/>
        <v>8.5</v>
      </c>
      <c r="R14" s="41">
        <f t="shared" si="8"/>
        <v>7.9843597113356557</v>
      </c>
      <c r="S14" s="47">
        <f t="shared" si="9"/>
        <v>4</v>
      </c>
      <c r="U14" s="151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3"/>
    </row>
    <row r="15" spans="1:34" ht="15.75">
      <c r="A15" s="10">
        <v>4</v>
      </c>
      <c r="B15" s="83">
        <v>6</v>
      </c>
      <c r="C15" s="73" t="s">
        <v>23</v>
      </c>
      <c r="D15" s="73" t="s">
        <v>41</v>
      </c>
      <c r="E15" s="80">
        <v>2000</v>
      </c>
      <c r="F15" s="52">
        <v>100</v>
      </c>
      <c r="G15" s="53"/>
      <c r="H15" s="48">
        <f t="shared" si="0"/>
        <v>100.1</v>
      </c>
      <c r="I15" s="48">
        <f t="shared" si="1"/>
        <v>0.1</v>
      </c>
      <c r="J15" s="44">
        <f t="shared" si="2"/>
        <v>1</v>
      </c>
      <c r="K15" s="50">
        <f t="shared" si="3"/>
        <v>7.5</v>
      </c>
      <c r="L15" s="49">
        <v>34</v>
      </c>
      <c r="M15" s="43" t="s">
        <v>90</v>
      </c>
      <c r="N15" s="48">
        <f t="shared" si="4"/>
        <v>34.200000000000003</v>
      </c>
      <c r="O15" s="48">
        <f t="shared" si="5"/>
        <v>0.2</v>
      </c>
      <c r="P15" s="46">
        <f t="shared" si="6"/>
        <v>4</v>
      </c>
      <c r="Q15" s="50">
        <f t="shared" si="7"/>
        <v>8.5</v>
      </c>
      <c r="R15" s="41">
        <f t="shared" si="8"/>
        <v>7.9843597113356557</v>
      </c>
      <c r="S15" s="47">
        <f t="shared" si="9"/>
        <v>4</v>
      </c>
      <c r="U15" s="151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3"/>
    </row>
    <row r="16" spans="1:34" ht="15.75">
      <c r="A16" s="10">
        <v>5</v>
      </c>
      <c r="B16" s="83">
        <v>32</v>
      </c>
      <c r="C16" s="73" t="s">
        <v>24</v>
      </c>
      <c r="D16" s="73" t="s">
        <v>42</v>
      </c>
      <c r="E16" s="80">
        <v>2000</v>
      </c>
      <c r="F16" s="52">
        <v>100</v>
      </c>
      <c r="G16" s="53"/>
      <c r="H16" s="48">
        <f t="shared" si="0"/>
        <v>100.1</v>
      </c>
      <c r="I16" s="48">
        <f t="shared" si="1"/>
        <v>0.1</v>
      </c>
      <c r="J16" s="44">
        <f t="shared" si="2"/>
        <v>1</v>
      </c>
      <c r="K16" s="50">
        <f t="shared" si="3"/>
        <v>7.5</v>
      </c>
      <c r="L16" s="49">
        <v>34</v>
      </c>
      <c r="M16" s="43" t="s">
        <v>90</v>
      </c>
      <c r="N16" s="48">
        <f t="shared" si="4"/>
        <v>34.200000000000003</v>
      </c>
      <c r="O16" s="48">
        <f t="shared" si="5"/>
        <v>0.2</v>
      </c>
      <c r="P16" s="46">
        <f t="shared" si="6"/>
        <v>4</v>
      </c>
      <c r="Q16" s="50">
        <f t="shared" si="7"/>
        <v>8.5</v>
      </c>
      <c r="R16" s="41">
        <f t="shared" si="8"/>
        <v>7.9843597113356557</v>
      </c>
      <c r="S16" s="47">
        <f t="shared" si="9"/>
        <v>4</v>
      </c>
      <c r="U16" s="151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3"/>
    </row>
    <row r="17" spans="1:34" ht="15.75">
      <c r="A17" s="10">
        <v>6</v>
      </c>
      <c r="B17" s="83">
        <v>15</v>
      </c>
      <c r="C17" s="73" t="s">
        <v>67</v>
      </c>
      <c r="D17" s="73" t="s">
        <v>41</v>
      </c>
      <c r="E17" s="80">
        <v>1995</v>
      </c>
      <c r="F17" s="52">
        <v>100</v>
      </c>
      <c r="G17" s="53"/>
      <c r="H17" s="48">
        <f t="shared" si="0"/>
        <v>100.1</v>
      </c>
      <c r="I17" s="48">
        <f t="shared" si="1"/>
        <v>0.1</v>
      </c>
      <c r="J17" s="44">
        <f t="shared" si="2"/>
        <v>1</v>
      </c>
      <c r="K17" s="50">
        <f t="shared" si="3"/>
        <v>7.5</v>
      </c>
      <c r="L17" s="49">
        <v>34</v>
      </c>
      <c r="M17" s="43" t="s">
        <v>90</v>
      </c>
      <c r="N17" s="48">
        <f t="shared" si="4"/>
        <v>34.200000000000003</v>
      </c>
      <c r="O17" s="48">
        <f t="shared" si="5"/>
        <v>0.2</v>
      </c>
      <c r="P17" s="46">
        <f t="shared" si="6"/>
        <v>4</v>
      </c>
      <c r="Q17" s="50">
        <f t="shared" si="7"/>
        <v>8.5</v>
      </c>
      <c r="R17" s="41">
        <f t="shared" si="8"/>
        <v>7.9843597113356557</v>
      </c>
      <c r="S17" s="47">
        <f t="shared" si="9"/>
        <v>4</v>
      </c>
      <c r="U17" s="151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3"/>
    </row>
    <row r="18" spans="1:34" ht="15.75">
      <c r="A18" s="10">
        <v>8</v>
      </c>
      <c r="B18" s="83">
        <v>25</v>
      </c>
      <c r="C18" s="73" t="s">
        <v>68</v>
      </c>
      <c r="D18" s="73" t="s">
        <v>89</v>
      </c>
      <c r="E18" s="80">
        <v>1988</v>
      </c>
      <c r="F18" s="52">
        <v>100</v>
      </c>
      <c r="G18" s="53"/>
      <c r="H18" s="48">
        <f t="shared" si="0"/>
        <v>100.1</v>
      </c>
      <c r="I18" s="48">
        <f t="shared" si="1"/>
        <v>0.1</v>
      </c>
      <c r="J18" s="44">
        <f t="shared" si="2"/>
        <v>1</v>
      </c>
      <c r="K18" s="50">
        <f t="shared" si="3"/>
        <v>7.5</v>
      </c>
      <c r="L18" s="49">
        <v>34</v>
      </c>
      <c r="M18" s="43" t="s">
        <v>90</v>
      </c>
      <c r="N18" s="48">
        <f t="shared" si="4"/>
        <v>34.200000000000003</v>
      </c>
      <c r="O18" s="48">
        <f t="shared" si="5"/>
        <v>0.2</v>
      </c>
      <c r="P18" s="46">
        <f t="shared" si="6"/>
        <v>4</v>
      </c>
      <c r="Q18" s="50">
        <f t="shared" si="7"/>
        <v>8.5</v>
      </c>
      <c r="R18" s="41">
        <f t="shared" si="8"/>
        <v>7.9843597113356557</v>
      </c>
      <c r="S18" s="47">
        <f t="shared" si="9"/>
        <v>4</v>
      </c>
      <c r="U18" s="151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3"/>
    </row>
    <row r="19" spans="1:34" ht="15.75">
      <c r="A19" s="10">
        <v>9</v>
      </c>
      <c r="B19" s="83">
        <v>10</v>
      </c>
      <c r="C19" s="73" t="s">
        <v>31</v>
      </c>
      <c r="D19" s="73" t="s">
        <v>42</v>
      </c>
      <c r="E19" s="80">
        <v>1997</v>
      </c>
      <c r="F19" s="52">
        <v>100</v>
      </c>
      <c r="G19" s="53"/>
      <c r="H19" s="48">
        <f t="shared" si="0"/>
        <v>100.1</v>
      </c>
      <c r="I19" s="48">
        <f t="shared" si="1"/>
        <v>0.1</v>
      </c>
      <c r="J19" s="44">
        <f t="shared" si="2"/>
        <v>1</v>
      </c>
      <c r="K19" s="50">
        <f t="shared" si="3"/>
        <v>7.5</v>
      </c>
      <c r="L19" s="49">
        <v>34</v>
      </c>
      <c r="M19" s="43" t="s">
        <v>90</v>
      </c>
      <c r="N19" s="48">
        <f t="shared" si="4"/>
        <v>34.200000000000003</v>
      </c>
      <c r="O19" s="48">
        <f t="shared" si="5"/>
        <v>0.2</v>
      </c>
      <c r="P19" s="46">
        <f t="shared" si="6"/>
        <v>4</v>
      </c>
      <c r="Q19" s="50">
        <f t="shared" si="7"/>
        <v>8.5</v>
      </c>
      <c r="R19" s="41">
        <f t="shared" si="8"/>
        <v>7.9843597113356557</v>
      </c>
      <c r="S19" s="47">
        <f t="shared" si="9"/>
        <v>4</v>
      </c>
      <c r="U19" s="151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3"/>
    </row>
    <row r="20" spans="1:34" ht="15.75">
      <c r="A20" s="10">
        <v>13</v>
      </c>
      <c r="B20" s="83">
        <v>27</v>
      </c>
      <c r="C20" s="73" t="s">
        <v>72</v>
      </c>
      <c r="D20" s="73" t="s">
        <v>40</v>
      </c>
      <c r="E20" s="80">
        <v>2001</v>
      </c>
      <c r="F20" s="52">
        <v>100</v>
      </c>
      <c r="G20" s="53"/>
      <c r="H20" s="48">
        <f t="shared" si="0"/>
        <v>100.1</v>
      </c>
      <c r="I20" s="48">
        <f t="shared" si="1"/>
        <v>0.1</v>
      </c>
      <c r="J20" s="44">
        <f t="shared" si="2"/>
        <v>1</v>
      </c>
      <c r="K20" s="50">
        <f t="shared" si="3"/>
        <v>7.5</v>
      </c>
      <c r="L20" s="49">
        <v>34</v>
      </c>
      <c r="M20" s="43" t="s">
        <v>90</v>
      </c>
      <c r="N20" s="48">
        <f t="shared" si="4"/>
        <v>34.200000000000003</v>
      </c>
      <c r="O20" s="48">
        <f t="shared" si="5"/>
        <v>0.2</v>
      </c>
      <c r="P20" s="46">
        <f t="shared" si="6"/>
        <v>4</v>
      </c>
      <c r="Q20" s="50">
        <f t="shared" si="7"/>
        <v>8.5</v>
      </c>
      <c r="R20" s="41">
        <f t="shared" si="8"/>
        <v>7.9843597113356557</v>
      </c>
      <c r="S20" s="47">
        <f t="shared" si="9"/>
        <v>4</v>
      </c>
      <c r="U20" s="151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3"/>
    </row>
    <row r="21" spans="1:34" ht="15.75">
      <c r="A21" s="10">
        <v>21</v>
      </c>
      <c r="B21" s="83">
        <v>8</v>
      </c>
      <c r="C21" s="75" t="s">
        <v>83</v>
      </c>
      <c r="D21" s="73" t="s">
        <v>43</v>
      </c>
      <c r="E21" s="80">
        <v>1985</v>
      </c>
      <c r="F21" s="52">
        <v>100</v>
      </c>
      <c r="G21" s="53"/>
      <c r="H21" s="48">
        <f t="shared" si="0"/>
        <v>100.1</v>
      </c>
      <c r="I21" s="48">
        <f t="shared" si="1"/>
        <v>0.1</v>
      </c>
      <c r="J21" s="44">
        <f t="shared" si="2"/>
        <v>1</v>
      </c>
      <c r="K21" s="50">
        <f t="shared" si="3"/>
        <v>7.5</v>
      </c>
      <c r="L21" s="49">
        <v>34</v>
      </c>
      <c r="M21" s="43" t="s">
        <v>90</v>
      </c>
      <c r="N21" s="48">
        <f t="shared" si="4"/>
        <v>34.200000000000003</v>
      </c>
      <c r="O21" s="48">
        <f t="shared" si="5"/>
        <v>0.2</v>
      </c>
      <c r="P21" s="46">
        <f t="shared" si="6"/>
        <v>4</v>
      </c>
      <c r="Q21" s="50">
        <f t="shared" si="7"/>
        <v>8.5</v>
      </c>
      <c r="R21" s="41">
        <f t="shared" si="8"/>
        <v>7.9843597113356557</v>
      </c>
      <c r="S21" s="47">
        <f t="shared" si="9"/>
        <v>4</v>
      </c>
      <c r="U21" s="151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3"/>
    </row>
    <row r="22" spans="1:34" ht="15.75">
      <c r="A22" s="10">
        <v>14</v>
      </c>
      <c r="B22" s="83">
        <v>20</v>
      </c>
      <c r="C22" s="73" t="s">
        <v>73</v>
      </c>
      <c r="D22" s="73" t="s">
        <v>43</v>
      </c>
      <c r="E22" s="80">
        <v>1989</v>
      </c>
      <c r="F22" s="52">
        <v>100</v>
      </c>
      <c r="G22" s="53"/>
      <c r="H22" s="48">
        <f t="shared" si="0"/>
        <v>100.1</v>
      </c>
      <c r="I22" s="48">
        <f t="shared" si="1"/>
        <v>0.1</v>
      </c>
      <c r="J22" s="44">
        <f t="shared" si="2"/>
        <v>1</v>
      </c>
      <c r="K22" s="50">
        <f t="shared" si="3"/>
        <v>7.5</v>
      </c>
      <c r="L22" s="49">
        <v>34</v>
      </c>
      <c r="M22" s="43" t="s">
        <v>90</v>
      </c>
      <c r="N22" s="48">
        <f t="shared" si="4"/>
        <v>34.200000000000003</v>
      </c>
      <c r="O22" s="48">
        <f t="shared" si="5"/>
        <v>0.2</v>
      </c>
      <c r="P22" s="46">
        <f t="shared" si="6"/>
        <v>4</v>
      </c>
      <c r="Q22" s="50">
        <f t="shared" si="7"/>
        <v>8.5</v>
      </c>
      <c r="R22" s="41">
        <f t="shared" si="8"/>
        <v>7.9843597113356557</v>
      </c>
      <c r="S22" s="47">
        <f t="shared" si="9"/>
        <v>4</v>
      </c>
      <c r="U22" s="151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3"/>
    </row>
    <row r="23" spans="1:34" ht="16.5" thickBot="1">
      <c r="A23" s="118">
        <v>17</v>
      </c>
      <c r="B23" s="119">
        <v>16</v>
      </c>
      <c r="C23" s="120" t="s">
        <v>75</v>
      </c>
      <c r="D23" s="124" t="s">
        <v>86</v>
      </c>
      <c r="E23" s="119">
        <v>1979</v>
      </c>
      <c r="F23" s="121">
        <v>100</v>
      </c>
      <c r="G23" s="122"/>
      <c r="H23" s="100">
        <f t="shared" si="0"/>
        <v>100.1</v>
      </c>
      <c r="I23" s="100">
        <f t="shared" si="1"/>
        <v>0.1</v>
      </c>
      <c r="J23" s="123">
        <f t="shared" si="2"/>
        <v>1</v>
      </c>
      <c r="K23" s="97">
        <f t="shared" si="3"/>
        <v>7.5</v>
      </c>
      <c r="L23" s="98">
        <v>34</v>
      </c>
      <c r="M23" s="99" t="s">
        <v>90</v>
      </c>
      <c r="N23" s="100">
        <f t="shared" si="4"/>
        <v>34.200000000000003</v>
      </c>
      <c r="O23" s="100">
        <f t="shared" si="5"/>
        <v>0.2</v>
      </c>
      <c r="P23" s="101">
        <f t="shared" si="6"/>
        <v>4</v>
      </c>
      <c r="Q23" s="97">
        <f t="shared" si="7"/>
        <v>8.5</v>
      </c>
      <c r="R23" s="102">
        <f t="shared" si="8"/>
        <v>7.9843597113356557</v>
      </c>
      <c r="S23" s="103">
        <f t="shared" si="9"/>
        <v>4</v>
      </c>
      <c r="U23" s="151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3"/>
    </row>
    <row r="24" spans="1:34" ht="15.75">
      <c r="A24" s="111">
        <v>22</v>
      </c>
      <c r="B24" s="112">
        <v>7</v>
      </c>
      <c r="C24" s="125" t="s">
        <v>84</v>
      </c>
      <c r="D24" s="113" t="s">
        <v>44</v>
      </c>
      <c r="E24" s="114">
        <v>1982</v>
      </c>
      <c r="F24" s="115">
        <v>100</v>
      </c>
      <c r="G24" s="116"/>
      <c r="H24" s="107">
        <f t="shared" si="0"/>
        <v>100.1</v>
      </c>
      <c r="I24" s="107">
        <f t="shared" si="1"/>
        <v>0.1</v>
      </c>
      <c r="J24" s="117">
        <f t="shared" si="2"/>
        <v>1</v>
      </c>
      <c r="K24" s="104">
        <f t="shared" si="3"/>
        <v>7.5</v>
      </c>
      <c r="L24" s="105">
        <v>33</v>
      </c>
      <c r="M24" s="106" t="s">
        <v>90</v>
      </c>
      <c r="N24" s="107">
        <f t="shared" si="4"/>
        <v>33.200000000000003</v>
      </c>
      <c r="O24" s="107">
        <f t="shared" si="5"/>
        <v>0.2</v>
      </c>
      <c r="P24" s="108">
        <f t="shared" si="6"/>
        <v>14</v>
      </c>
      <c r="Q24" s="104">
        <f t="shared" si="7"/>
        <v>14</v>
      </c>
      <c r="R24" s="109">
        <f t="shared" si="8"/>
        <v>10.246950765959598</v>
      </c>
      <c r="S24" s="110">
        <f t="shared" si="9"/>
        <v>14</v>
      </c>
      <c r="U24" s="151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3"/>
    </row>
    <row r="25" spans="1:34" ht="15.75">
      <c r="A25" s="10">
        <v>20</v>
      </c>
      <c r="B25" s="83">
        <v>30</v>
      </c>
      <c r="C25" s="73" t="s">
        <v>78</v>
      </c>
      <c r="D25" s="73" t="s">
        <v>87</v>
      </c>
      <c r="E25" s="80">
        <v>1989</v>
      </c>
      <c r="F25" s="52">
        <v>30</v>
      </c>
      <c r="G25" s="53"/>
      <c r="H25" s="48">
        <f t="shared" si="0"/>
        <v>30.1</v>
      </c>
      <c r="I25" s="48">
        <f t="shared" si="1"/>
        <v>0.1</v>
      </c>
      <c r="J25" s="44">
        <f t="shared" si="2"/>
        <v>15</v>
      </c>
      <c r="K25" s="50">
        <f t="shared" si="3"/>
        <v>15</v>
      </c>
      <c r="L25" s="49">
        <v>27</v>
      </c>
      <c r="M25" s="43" t="s">
        <v>90</v>
      </c>
      <c r="N25" s="48">
        <f t="shared" si="4"/>
        <v>27.2</v>
      </c>
      <c r="O25" s="48">
        <f t="shared" si="5"/>
        <v>0.2</v>
      </c>
      <c r="P25" s="46">
        <f t="shared" si="6"/>
        <v>15</v>
      </c>
      <c r="Q25" s="50">
        <f t="shared" si="7"/>
        <v>16</v>
      </c>
      <c r="R25" s="41">
        <f t="shared" si="8"/>
        <v>15.491933384829668</v>
      </c>
      <c r="S25" s="47">
        <f t="shared" si="9"/>
        <v>15</v>
      </c>
      <c r="U25" s="151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3"/>
    </row>
    <row r="26" spans="1:34" ht="15.75">
      <c r="A26" s="10">
        <v>16</v>
      </c>
      <c r="B26" s="83">
        <v>28</v>
      </c>
      <c r="C26" s="73" t="s">
        <v>26</v>
      </c>
      <c r="D26" s="73" t="s">
        <v>40</v>
      </c>
      <c r="E26" s="80">
        <v>1999</v>
      </c>
      <c r="F26" s="52">
        <v>29</v>
      </c>
      <c r="G26" s="53"/>
      <c r="H26" s="48">
        <f t="shared" si="0"/>
        <v>29.1</v>
      </c>
      <c r="I26" s="48">
        <f t="shared" si="1"/>
        <v>0.1</v>
      </c>
      <c r="J26" s="44">
        <f t="shared" si="2"/>
        <v>16</v>
      </c>
      <c r="K26" s="50">
        <f t="shared" si="3"/>
        <v>16.5</v>
      </c>
      <c r="L26" s="49">
        <v>27</v>
      </c>
      <c r="M26" s="43" t="s">
        <v>90</v>
      </c>
      <c r="N26" s="48">
        <f t="shared" si="4"/>
        <v>27.2</v>
      </c>
      <c r="O26" s="48">
        <f t="shared" si="5"/>
        <v>0.2</v>
      </c>
      <c r="P26" s="46">
        <f t="shared" si="6"/>
        <v>15</v>
      </c>
      <c r="Q26" s="50">
        <f t="shared" si="7"/>
        <v>16</v>
      </c>
      <c r="R26" s="41">
        <f t="shared" si="8"/>
        <v>16.248076809271922</v>
      </c>
      <c r="S26" s="47">
        <f t="shared" si="9"/>
        <v>16</v>
      </c>
      <c r="U26" s="151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3"/>
    </row>
    <row r="27" spans="1:34" ht="15.75">
      <c r="A27" s="10">
        <v>12</v>
      </c>
      <c r="B27" s="83">
        <v>5</v>
      </c>
      <c r="C27" s="73" t="s">
        <v>71</v>
      </c>
      <c r="D27" s="73" t="s">
        <v>44</v>
      </c>
      <c r="E27" s="80">
        <v>2001</v>
      </c>
      <c r="F27" s="52">
        <v>26</v>
      </c>
      <c r="G27" s="53" t="s">
        <v>90</v>
      </c>
      <c r="H27" s="48">
        <f t="shared" si="0"/>
        <v>26.2</v>
      </c>
      <c r="I27" s="48">
        <f t="shared" si="1"/>
        <v>0.2</v>
      </c>
      <c r="J27" s="44">
        <f t="shared" si="2"/>
        <v>18</v>
      </c>
      <c r="K27" s="50">
        <f t="shared" si="3"/>
        <v>18.5</v>
      </c>
      <c r="L27" s="49">
        <v>27</v>
      </c>
      <c r="M27" s="43" t="s">
        <v>90</v>
      </c>
      <c r="N27" s="48">
        <f t="shared" si="4"/>
        <v>27.2</v>
      </c>
      <c r="O27" s="48">
        <f t="shared" si="5"/>
        <v>0.2</v>
      </c>
      <c r="P27" s="46">
        <f t="shared" si="6"/>
        <v>15</v>
      </c>
      <c r="Q27" s="50">
        <f t="shared" si="7"/>
        <v>16</v>
      </c>
      <c r="R27" s="41">
        <f t="shared" si="8"/>
        <v>17.204650534085253</v>
      </c>
      <c r="S27" s="47">
        <f t="shared" si="9"/>
        <v>17</v>
      </c>
      <c r="U27" s="151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3"/>
    </row>
    <row r="28" spans="1:34" ht="15.75">
      <c r="A28" s="10">
        <v>11</v>
      </c>
      <c r="B28" s="83">
        <v>2</v>
      </c>
      <c r="C28" s="73" t="s">
        <v>70</v>
      </c>
      <c r="D28" s="73" t="s">
        <v>40</v>
      </c>
      <c r="E28" s="80">
        <v>1990</v>
      </c>
      <c r="F28" s="52">
        <v>29</v>
      </c>
      <c r="G28" s="53"/>
      <c r="H28" s="48">
        <f t="shared" si="0"/>
        <v>29.1</v>
      </c>
      <c r="I28" s="48">
        <f t="shared" si="1"/>
        <v>0.1</v>
      </c>
      <c r="J28" s="44">
        <f t="shared" si="2"/>
        <v>16</v>
      </c>
      <c r="K28" s="50">
        <f t="shared" si="3"/>
        <v>16.5</v>
      </c>
      <c r="L28" s="49">
        <v>22</v>
      </c>
      <c r="M28" s="43" t="s">
        <v>90</v>
      </c>
      <c r="N28" s="48">
        <f t="shared" si="4"/>
        <v>22.2</v>
      </c>
      <c r="O28" s="48">
        <f t="shared" si="5"/>
        <v>0.2</v>
      </c>
      <c r="P28" s="46">
        <f t="shared" si="6"/>
        <v>18</v>
      </c>
      <c r="Q28" s="50">
        <f t="shared" si="7"/>
        <v>18.5</v>
      </c>
      <c r="R28" s="41">
        <f t="shared" si="8"/>
        <v>17.471405209656147</v>
      </c>
      <c r="S28" s="47">
        <f t="shared" si="9"/>
        <v>18</v>
      </c>
      <c r="U28" s="151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3"/>
    </row>
    <row r="29" spans="1:34" ht="15.75">
      <c r="A29" s="10">
        <v>19</v>
      </c>
      <c r="B29" s="83">
        <v>31</v>
      </c>
      <c r="C29" s="73" t="s">
        <v>77</v>
      </c>
      <c r="D29" s="73" t="s">
        <v>87</v>
      </c>
      <c r="E29" s="80">
        <v>1989</v>
      </c>
      <c r="F29" s="52">
        <v>26</v>
      </c>
      <c r="G29" s="53" t="s">
        <v>90</v>
      </c>
      <c r="H29" s="48">
        <f t="shared" si="0"/>
        <v>26.2</v>
      </c>
      <c r="I29" s="48">
        <f t="shared" si="1"/>
        <v>0.2</v>
      </c>
      <c r="J29" s="44">
        <f t="shared" si="2"/>
        <v>18</v>
      </c>
      <c r="K29" s="50">
        <f t="shared" si="3"/>
        <v>18.5</v>
      </c>
      <c r="L29" s="49">
        <v>22</v>
      </c>
      <c r="M29" s="43" t="s">
        <v>90</v>
      </c>
      <c r="N29" s="48">
        <f t="shared" si="4"/>
        <v>22.2</v>
      </c>
      <c r="O29" s="48">
        <f t="shared" si="5"/>
        <v>0.2</v>
      </c>
      <c r="P29" s="46">
        <f t="shared" si="6"/>
        <v>18</v>
      </c>
      <c r="Q29" s="50">
        <f t="shared" si="7"/>
        <v>18.5</v>
      </c>
      <c r="R29" s="41">
        <f t="shared" si="8"/>
        <v>18.5</v>
      </c>
      <c r="S29" s="47">
        <f t="shared" si="9"/>
        <v>19</v>
      </c>
      <c r="U29" s="151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3"/>
    </row>
    <row r="30" spans="1:34" ht="15.75">
      <c r="A30" s="10">
        <v>23</v>
      </c>
      <c r="B30" s="83">
        <v>23</v>
      </c>
      <c r="C30" s="74" t="s">
        <v>88</v>
      </c>
      <c r="D30" s="73" t="s">
        <v>40</v>
      </c>
      <c r="E30" s="80">
        <v>2001</v>
      </c>
      <c r="F30" s="52">
        <v>23</v>
      </c>
      <c r="G30" s="53" t="s">
        <v>90</v>
      </c>
      <c r="H30" s="48">
        <f t="shared" si="0"/>
        <v>23.2</v>
      </c>
      <c r="I30" s="48">
        <f t="shared" si="1"/>
        <v>0.2</v>
      </c>
      <c r="J30" s="44">
        <f t="shared" si="2"/>
        <v>21</v>
      </c>
      <c r="K30" s="50">
        <f t="shared" si="3"/>
        <v>21</v>
      </c>
      <c r="L30" s="49">
        <v>22</v>
      </c>
      <c r="M30" s="43"/>
      <c r="N30" s="48">
        <f t="shared" si="4"/>
        <v>22.1</v>
      </c>
      <c r="O30" s="48">
        <f t="shared" si="5"/>
        <v>0.1</v>
      </c>
      <c r="P30" s="46">
        <f t="shared" si="6"/>
        <v>20</v>
      </c>
      <c r="Q30" s="50">
        <f t="shared" si="7"/>
        <v>20</v>
      </c>
      <c r="R30" s="41">
        <f t="shared" si="8"/>
        <v>20.493901531919196</v>
      </c>
      <c r="S30" s="47">
        <f t="shared" si="9"/>
        <v>20</v>
      </c>
      <c r="U30" s="151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3"/>
    </row>
    <row r="31" spans="1:34" ht="15.75">
      <c r="A31" s="10">
        <v>10</v>
      </c>
      <c r="B31" s="83">
        <v>19</v>
      </c>
      <c r="C31" s="73" t="s">
        <v>69</v>
      </c>
      <c r="D31" s="73" t="s">
        <v>43</v>
      </c>
      <c r="E31" s="80">
        <v>1979</v>
      </c>
      <c r="F31" s="52">
        <v>25</v>
      </c>
      <c r="G31" s="53"/>
      <c r="H31" s="48">
        <f t="shared" si="0"/>
        <v>25.1</v>
      </c>
      <c r="I31" s="48">
        <f t="shared" si="1"/>
        <v>0.1</v>
      </c>
      <c r="J31" s="44">
        <f t="shared" si="2"/>
        <v>20</v>
      </c>
      <c r="K31" s="50">
        <f t="shared" si="3"/>
        <v>20</v>
      </c>
      <c r="L31" s="49">
        <v>21</v>
      </c>
      <c r="M31" s="43"/>
      <c r="N31" s="48">
        <f t="shared" si="4"/>
        <v>21.1</v>
      </c>
      <c r="O31" s="48">
        <f t="shared" si="5"/>
        <v>0.1</v>
      </c>
      <c r="P31" s="46">
        <f t="shared" si="6"/>
        <v>22</v>
      </c>
      <c r="Q31" s="50">
        <f t="shared" si="7"/>
        <v>22</v>
      </c>
      <c r="R31" s="41">
        <f t="shared" si="8"/>
        <v>20.976176963403031</v>
      </c>
      <c r="S31" s="47">
        <f t="shared" si="9"/>
        <v>21</v>
      </c>
      <c r="U31" s="154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6"/>
    </row>
    <row r="32" spans="1:34" ht="15.75">
      <c r="A32" s="10">
        <v>15</v>
      </c>
      <c r="B32" s="83">
        <v>21</v>
      </c>
      <c r="C32" s="73" t="s">
        <v>74</v>
      </c>
      <c r="D32" s="73" t="s">
        <v>40</v>
      </c>
      <c r="E32" s="80">
        <v>2000</v>
      </c>
      <c r="F32" s="52">
        <v>19</v>
      </c>
      <c r="G32" s="53" t="s">
        <v>90</v>
      </c>
      <c r="H32" s="48">
        <f t="shared" si="0"/>
        <v>19.2</v>
      </c>
      <c r="I32" s="48">
        <f t="shared" si="1"/>
        <v>0.2</v>
      </c>
      <c r="J32" s="44">
        <f t="shared" si="2"/>
        <v>23</v>
      </c>
      <c r="K32" s="50">
        <f t="shared" si="3"/>
        <v>23</v>
      </c>
      <c r="L32" s="49">
        <v>21</v>
      </c>
      <c r="M32" s="43" t="s">
        <v>90</v>
      </c>
      <c r="N32" s="48">
        <f t="shared" si="4"/>
        <v>21.2</v>
      </c>
      <c r="O32" s="48">
        <f t="shared" si="5"/>
        <v>0.2</v>
      </c>
      <c r="P32" s="46">
        <f t="shared" si="6"/>
        <v>21</v>
      </c>
      <c r="Q32" s="50">
        <f t="shared" si="7"/>
        <v>21</v>
      </c>
      <c r="R32" s="41">
        <f t="shared" si="8"/>
        <v>21.977260975835911</v>
      </c>
      <c r="S32" s="47">
        <f t="shared" si="9"/>
        <v>22</v>
      </c>
    </row>
    <row r="33" spans="1:19" ht="15.75">
      <c r="A33" s="10">
        <v>18</v>
      </c>
      <c r="B33" s="83">
        <v>22</v>
      </c>
      <c r="C33" s="73" t="s">
        <v>76</v>
      </c>
      <c r="D33" s="73" t="s">
        <v>43</v>
      </c>
      <c r="E33" s="80">
        <v>1986</v>
      </c>
      <c r="F33" s="52">
        <v>22</v>
      </c>
      <c r="G33" s="53"/>
      <c r="H33" s="48">
        <f t="shared" si="0"/>
        <v>22.1</v>
      </c>
      <c r="I33" s="48">
        <f t="shared" si="1"/>
        <v>0.1</v>
      </c>
      <c r="J33" s="44">
        <f t="shared" si="2"/>
        <v>22</v>
      </c>
      <c r="K33" s="50">
        <f t="shared" si="3"/>
        <v>22</v>
      </c>
      <c r="L33" s="49">
        <v>20</v>
      </c>
      <c r="M33" s="43" t="s">
        <v>90</v>
      </c>
      <c r="N33" s="48">
        <f t="shared" si="4"/>
        <v>20.2</v>
      </c>
      <c r="O33" s="48">
        <f t="shared" si="5"/>
        <v>0.2</v>
      </c>
      <c r="P33" s="46">
        <f t="shared" si="6"/>
        <v>23</v>
      </c>
      <c r="Q33" s="50">
        <f t="shared" si="7"/>
        <v>23</v>
      </c>
      <c r="R33" s="41">
        <f t="shared" si="8"/>
        <v>22.494443758403985</v>
      </c>
      <c r="S33" s="47">
        <f t="shared" si="9"/>
        <v>23</v>
      </c>
    </row>
  </sheetData>
  <autoFilter ref="A10:S10">
    <sortState ref="A11:S33">
      <sortCondition ref="S10"/>
    </sortState>
  </autoFilter>
  <mergeCells count="6">
    <mergeCell ref="U1:AH31"/>
    <mergeCell ref="A1:S1"/>
    <mergeCell ref="A3:S3"/>
    <mergeCell ref="A5:S5"/>
    <mergeCell ref="F10:G10"/>
    <mergeCell ref="L10:M10"/>
  </mergeCells>
  <printOptions horizontalCentered="1"/>
  <pageMargins left="3.937007874015748E-2" right="3.937007874015748E-2" top="0.74803149606299213" bottom="0.74803149606299213" header="0.31496062992125984" footer="0.31496062992125984"/>
  <pageSetup paperSize="9" orientation="landscape" r:id="rId1"/>
  <headerFooter alignWithMargins="0">
    <oddHeader>&amp;L&amp;G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AI19"/>
  <sheetViews>
    <sheetView tabSelected="1" workbookViewId="0">
      <selection activeCell="E26" sqref="E26"/>
    </sheetView>
  </sheetViews>
  <sheetFormatPr defaultRowHeight="15"/>
  <cols>
    <col min="1" max="1" width="4.28515625" style="3" customWidth="1"/>
    <col min="2" max="2" width="4.42578125" style="3" customWidth="1"/>
    <col min="3" max="3" width="22.5703125" style="3" bestFit="1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5.28515625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8.140625" style="4" customWidth="1"/>
    <col min="19" max="19" width="6.28515625" style="3" customWidth="1"/>
    <col min="20" max="20" width="4.85546875" style="3" customWidth="1"/>
    <col min="21" max="21" width="2.85546875" style="3" customWidth="1"/>
    <col min="22" max="22" width="8" style="3" hidden="1" customWidth="1"/>
    <col min="23" max="23" width="8" style="4" hidden="1" customWidth="1"/>
    <col min="24" max="24" width="8" style="4" customWidth="1"/>
    <col min="25" max="25" width="7.42578125" style="3" customWidth="1"/>
    <col min="26" max="26" width="6.85546875" style="3" customWidth="1"/>
    <col min="27" max="16384" width="9.140625" style="3"/>
  </cols>
  <sheetData>
    <row r="1" spans="1:35" s="30" customFormat="1" ht="26.25" customHeight="1" thickBot="1">
      <c r="A1" s="136" t="s">
        <v>62</v>
      </c>
      <c r="B1" s="137"/>
      <c r="C1" s="137"/>
      <c r="D1" s="137"/>
      <c r="E1" s="137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38"/>
      <c r="AA1" s="182" t="s">
        <v>20</v>
      </c>
      <c r="AB1" s="183"/>
      <c r="AC1" s="183"/>
      <c r="AD1" s="183"/>
      <c r="AE1" s="183"/>
      <c r="AF1" s="183"/>
      <c r="AG1" s="183"/>
      <c r="AH1" s="183"/>
      <c r="AI1" s="184"/>
    </row>
    <row r="2" spans="1:35" s="31" customFormat="1" ht="10.5" customHeight="1">
      <c r="AA2" s="185"/>
      <c r="AB2" s="186"/>
      <c r="AC2" s="186"/>
      <c r="AD2" s="186"/>
      <c r="AE2" s="186"/>
      <c r="AF2" s="186"/>
      <c r="AG2" s="186"/>
      <c r="AH2" s="186"/>
      <c r="AI2" s="187"/>
    </row>
    <row r="3" spans="1:35" s="31" customFormat="1" ht="27" customHeight="1">
      <c r="A3" s="160" t="s">
        <v>51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AA3" s="185"/>
      <c r="AB3" s="186"/>
      <c r="AC3" s="186"/>
      <c r="AD3" s="186"/>
      <c r="AE3" s="186"/>
      <c r="AF3" s="186"/>
      <c r="AG3" s="186"/>
      <c r="AH3" s="186"/>
      <c r="AI3" s="187"/>
    </row>
    <row r="4" spans="1:35" s="31" customFormat="1" ht="9.75" customHeight="1" thickBot="1">
      <c r="AA4" s="185"/>
      <c r="AB4" s="186"/>
      <c r="AC4" s="186"/>
      <c r="AD4" s="186"/>
      <c r="AE4" s="186"/>
      <c r="AF4" s="186"/>
      <c r="AG4" s="186"/>
      <c r="AH4" s="186"/>
      <c r="AI4" s="187"/>
    </row>
    <row r="5" spans="1:35" customFormat="1" ht="26.25" customHeight="1" thickBot="1">
      <c r="A5" s="163" t="s">
        <v>35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5"/>
      <c r="AA5" s="185"/>
      <c r="AB5" s="186"/>
      <c r="AC5" s="186"/>
      <c r="AD5" s="186"/>
      <c r="AE5" s="186"/>
      <c r="AF5" s="186"/>
      <c r="AG5" s="186"/>
      <c r="AH5" s="186"/>
      <c r="AI5" s="187"/>
    </row>
    <row r="6" spans="1:35" ht="10.5" customHeight="1">
      <c r="A6" s="19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0"/>
      <c r="O6" s="22"/>
      <c r="P6" s="22"/>
      <c r="Q6" s="20"/>
      <c r="R6" s="22"/>
      <c r="S6" s="22"/>
      <c r="T6" s="21"/>
      <c r="U6" s="21"/>
      <c r="V6" s="20"/>
      <c r="W6" s="22"/>
      <c r="X6" s="22"/>
      <c r="AA6" s="185"/>
      <c r="AB6" s="186"/>
      <c r="AC6" s="186"/>
      <c r="AD6" s="186"/>
      <c r="AE6" s="186"/>
      <c r="AF6" s="186"/>
      <c r="AG6" s="186"/>
      <c r="AH6" s="186"/>
      <c r="AI6" s="187"/>
    </row>
    <row r="7" spans="1:35" ht="20.25" customHeight="1">
      <c r="A7" s="20"/>
      <c r="B7" s="20"/>
      <c r="C7" s="23" t="s">
        <v>59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26"/>
      <c r="P7" s="22"/>
      <c r="Q7" s="20"/>
      <c r="R7" s="22"/>
      <c r="S7" s="22"/>
      <c r="T7" s="22"/>
      <c r="U7" s="22"/>
      <c r="V7" s="22"/>
      <c r="W7" s="22"/>
      <c r="X7" s="22"/>
      <c r="AA7" s="185"/>
      <c r="AB7" s="186"/>
      <c r="AC7" s="186"/>
      <c r="AD7" s="186"/>
      <c r="AE7" s="186"/>
      <c r="AF7" s="186"/>
      <c r="AG7" s="186"/>
      <c r="AH7" s="186"/>
      <c r="AI7" s="187"/>
    </row>
    <row r="8" spans="1:35" ht="18" customHeight="1">
      <c r="A8" s="20"/>
      <c r="B8" s="20"/>
      <c r="C8" s="23" t="s">
        <v>60</v>
      </c>
      <c r="D8" s="35">
        <f ca="1">NOW()</f>
        <v>42673.507434490741</v>
      </c>
      <c r="E8" s="35"/>
      <c r="F8" s="35"/>
      <c r="G8" s="35"/>
      <c r="H8" s="35"/>
      <c r="I8" s="35"/>
      <c r="J8" s="35"/>
      <c r="K8" s="35"/>
      <c r="L8" s="35"/>
      <c r="M8" s="35"/>
      <c r="N8" s="27"/>
      <c r="O8" s="28"/>
      <c r="P8" s="22"/>
      <c r="Q8" s="20"/>
      <c r="R8" s="22"/>
      <c r="S8" s="22"/>
      <c r="T8" s="22"/>
      <c r="U8" s="22"/>
      <c r="V8" s="22"/>
      <c r="W8" s="22"/>
      <c r="X8" s="22"/>
      <c r="AA8" s="185"/>
      <c r="AB8" s="186"/>
      <c r="AC8" s="186"/>
      <c r="AD8" s="186"/>
      <c r="AE8" s="186"/>
      <c r="AF8" s="186"/>
      <c r="AG8" s="186"/>
      <c r="AH8" s="186"/>
      <c r="AI8" s="187"/>
    </row>
    <row r="9" spans="1:35" ht="14.2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2"/>
      <c r="P9" s="22"/>
      <c r="Q9" s="20"/>
      <c r="R9" s="22"/>
      <c r="S9" s="22"/>
      <c r="T9" s="20"/>
      <c r="U9" s="20"/>
      <c r="V9" s="20"/>
      <c r="W9" s="22"/>
      <c r="X9" s="22"/>
      <c r="AA9" s="185"/>
      <c r="AB9" s="186"/>
      <c r="AC9" s="186"/>
      <c r="AD9" s="186"/>
      <c r="AE9" s="186"/>
      <c r="AF9" s="186"/>
      <c r="AG9" s="186"/>
      <c r="AH9" s="186"/>
      <c r="AI9" s="187"/>
    </row>
    <row r="10" spans="1:35" s="7" customFormat="1" ht="38.25" customHeight="1">
      <c r="A10" s="51" t="s">
        <v>2</v>
      </c>
      <c r="B10" s="51" t="s">
        <v>3</v>
      </c>
      <c r="C10" s="40" t="s">
        <v>48</v>
      </c>
      <c r="D10" s="40" t="s">
        <v>49</v>
      </c>
      <c r="E10" s="40" t="s">
        <v>54</v>
      </c>
      <c r="F10" s="157" t="s">
        <v>53</v>
      </c>
      <c r="G10" s="181"/>
      <c r="H10" s="63" t="s">
        <v>8</v>
      </c>
      <c r="I10" s="63" t="s">
        <v>9</v>
      </c>
      <c r="J10" s="45" t="s">
        <v>0</v>
      </c>
      <c r="K10" s="45" t="s">
        <v>52</v>
      </c>
      <c r="L10" s="157" t="s">
        <v>55</v>
      </c>
      <c r="M10" s="181"/>
      <c r="N10" s="63" t="s">
        <v>10</v>
      </c>
      <c r="O10" s="63" t="s">
        <v>9</v>
      </c>
      <c r="P10" s="45" t="s">
        <v>0</v>
      </c>
      <c r="Q10" s="45" t="s">
        <v>52</v>
      </c>
      <c r="R10" s="45" t="s">
        <v>63</v>
      </c>
      <c r="S10" s="42" t="s">
        <v>61</v>
      </c>
      <c r="T10" s="157" t="s">
        <v>1</v>
      </c>
      <c r="U10" s="181"/>
      <c r="V10" s="63" t="s">
        <v>19</v>
      </c>
      <c r="W10" s="63" t="s">
        <v>9</v>
      </c>
      <c r="X10" s="45" t="s">
        <v>64</v>
      </c>
      <c r="Y10" s="51" t="s">
        <v>7</v>
      </c>
      <c r="AA10" s="185"/>
      <c r="AB10" s="186"/>
      <c r="AC10" s="186"/>
      <c r="AD10" s="186"/>
      <c r="AE10" s="186"/>
      <c r="AF10" s="186"/>
      <c r="AG10" s="186"/>
      <c r="AH10" s="186"/>
      <c r="AI10" s="187"/>
    </row>
    <row r="11" spans="1:35" ht="15.75">
      <c r="A11" s="38">
        <f>X11</f>
        <v>1</v>
      </c>
      <c r="B11" s="83">
        <v>17</v>
      </c>
      <c r="C11" s="73" t="s">
        <v>27</v>
      </c>
      <c r="D11" s="77" t="s">
        <v>42</v>
      </c>
      <c r="E11" s="80">
        <v>1997</v>
      </c>
      <c r="F11" s="52">
        <v>30</v>
      </c>
      <c r="G11" s="53" t="s">
        <v>90</v>
      </c>
      <c r="H11" s="48">
        <f t="shared" ref="H11:H19" si="0">IF(F11="","",F11+I11)</f>
        <v>30.2</v>
      </c>
      <c r="I11" s="48">
        <f t="shared" ref="I11:I19" si="1">(IF(G11="+",0.2,IF(G11="-",0,0.1)))</f>
        <v>0.2</v>
      </c>
      <c r="J11" s="44">
        <f t="shared" ref="J11:J19" si="2">RANK(H11,H:H)</f>
        <v>1</v>
      </c>
      <c r="K11" s="50">
        <f t="shared" ref="K11:K19" si="3">((COUNTIF(J:J,J11))+1)/2+(J11-1)</f>
        <v>3.5</v>
      </c>
      <c r="L11" s="49">
        <v>33</v>
      </c>
      <c r="M11" s="48" t="s">
        <v>90</v>
      </c>
      <c r="N11" s="48">
        <f t="shared" ref="N11:N19" si="4">IF(L11="","",L11+O11)</f>
        <v>33.200000000000003</v>
      </c>
      <c r="O11" s="48">
        <f t="shared" ref="O11:O19" si="5">(IF(M11="+",0.2,IF(M11="-",0,0.1)))</f>
        <v>0.2</v>
      </c>
      <c r="P11" s="46">
        <f t="shared" ref="P11:P19" si="6">RANK(N11,N:N)</f>
        <v>1</v>
      </c>
      <c r="Q11" s="50">
        <f t="shared" ref="Q11:Q19" si="7">((COUNTIF(P:P,P11))+1)/2+(P11-1)</f>
        <v>1</v>
      </c>
      <c r="R11" s="41">
        <f t="shared" ref="R11:R19" si="8">SQRT(K11*Q11)</f>
        <v>1.8708286933869707</v>
      </c>
      <c r="S11" s="47">
        <f t="shared" ref="S11:S19" si="9">RANK(R11,R:R,1)</f>
        <v>1</v>
      </c>
      <c r="T11" s="66">
        <v>100</v>
      </c>
      <c r="U11" s="69"/>
      <c r="V11" s="67">
        <f t="shared" ref="V11:V19" si="10">IF(T11="","",T11+W11)</f>
        <v>100.1</v>
      </c>
      <c r="W11" s="67">
        <f t="shared" ref="W11:W19" si="11">(IF(U11="+",0.2,IF(U11="-",0,0.1)))</f>
        <v>0.1</v>
      </c>
      <c r="X11" s="68">
        <f t="shared" ref="X11:X16" si="12">RANK(V11,V:V)</f>
        <v>1</v>
      </c>
      <c r="Y11" s="70">
        <f t="shared" ref="Y11:Y14" si="13">IF(X11=1,100,(IF(X11=2,80,(IF(X11=3,65,(IF(X11=4,55,(IF(X11=5,51,(IF(X11=6,47,(IF(X11=7,43,(IF(X11=8,40,(IF(X11=9,37,(IF(X11=10,34,(IF(X11=11,31,(IF(X11=12,28,(IF(X11=13,26,(IF(X11=14,24,(IF(X11=15,22,(IF(X11=16,20,(IF(X11=17,18,(IF(X11=18,16,(IF(X11=19,14,(IF(X11=20,12,(IF(X11=21,10,(IF(X11=22,9,(IF(X11=23,8,(IF(X11=24,7,(IF(X11=25,6,(IF(X11=26,5,(IF(X11=27,4,(IF(X11=28,3,(IF(X11=29,2,(IF(X11=30,1,0)))))))))))))))))))))))))))))))))))))))))))))))))))))))))))</f>
        <v>100</v>
      </c>
      <c r="AA11" s="185"/>
      <c r="AB11" s="186"/>
      <c r="AC11" s="186"/>
      <c r="AD11" s="186"/>
      <c r="AE11" s="186"/>
      <c r="AF11" s="186"/>
      <c r="AG11" s="186"/>
      <c r="AH11" s="186"/>
      <c r="AI11" s="187"/>
    </row>
    <row r="12" spans="1:35" ht="15.75">
      <c r="A12" s="38">
        <f t="shared" ref="A12:A19" si="14">X12</f>
        <v>2</v>
      </c>
      <c r="B12" s="83">
        <v>26</v>
      </c>
      <c r="C12" s="75" t="s">
        <v>21</v>
      </c>
      <c r="D12" s="77" t="s">
        <v>43</v>
      </c>
      <c r="E12" s="80">
        <v>2000</v>
      </c>
      <c r="F12" s="52">
        <v>30</v>
      </c>
      <c r="G12" s="53" t="s">
        <v>90</v>
      </c>
      <c r="H12" s="48">
        <f t="shared" si="0"/>
        <v>30.2</v>
      </c>
      <c r="I12" s="48">
        <f t="shared" si="1"/>
        <v>0.2</v>
      </c>
      <c r="J12" s="44">
        <f t="shared" si="2"/>
        <v>1</v>
      </c>
      <c r="K12" s="50">
        <f t="shared" si="3"/>
        <v>3.5</v>
      </c>
      <c r="L12" s="49">
        <v>32</v>
      </c>
      <c r="M12" s="43"/>
      <c r="N12" s="48">
        <f t="shared" si="4"/>
        <v>32.1</v>
      </c>
      <c r="O12" s="48">
        <f t="shared" si="5"/>
        <v>0.1</v>
      </c>
      <c r="P12" s="46">
        <f t="shared" si="6"/>
        <v>2</v>
      </c>
      <c r="Q12" s="50">
        <f t="shared" si="7"/>
        <v>2.5</v>
      </c>
      <c r="R12" s="41">
        <f t="shared" si="8"/>
        <v>2.9580398915498081</v>
      </c>
      <c r="S12" s="47">
        <f t="shared" si="9"/>
        <v>2</v>
      </c>
      <c r="T12" s="66">
        <v>38</v>
      </c>
      <c r="U12" s="69" t="s">
        <v>90</v>
      </c>
      <c r="V12" s="67">
        <f t="shared" si="10"/>
        <v>38.200000000000003</v>
      </c>
      <c r="W12" s="67">
        <f t="shared" si="11"/>
        <v>0.2</v>
      </c>
      <c r="X12" s="68">
        <f t="shared" si="12"/>
        <v>2</v>
      </c>
      <c r="Y12" s="70">
        <f t="shared" si="13"/>
        <v>80</v>
      </c>
      <c r="AA12" s="185"/>
      <c r="AB12" s="186"/>
      <c r="AC12" s="186"/>
      <c r="AD12" s="186"/>
      <c r="AE12" s="186"/>
      <c r="AF12" s="186"/>
      <c r="AG12" s="186"/>
      <c r="AH12" s="186"/>
      <c r="AI12" s="187"/>
    </row>
    <row r="13" spans="1:35" s="65" customFormat="1">
      <c r="A13" s="38">
        <f t="shared" si="14"/>
        <v>3</v>
      </c>
      <c r="B13" s="83">
        <v>24</v>
      </c>
      <c r="C13" s="76" t="s">
        <v>33</v>
      </c>
      <c r="D13" s="77" t="s">
        <v>92</v>
      </c>
      <c r="E13" s="84">
        <v>1993</v>
      </c>
      <c r="F13" s="52">
        <v>30</v>
      </c>
      <c r="G13" s="53" t="s">
        <v>90</v>
      </c>
      <c r="H13" s="48">
        <f t="shared" si="0"/>
        <v>30.2</v>
      </c>
      <c r="I13" s="48">
        <f t="shared" si="1"/>
        <v>0.2</v>
      </c>
      <c r="J13" s="44">
        <f t="shared" si="2"/>
        <v>1</v>
      </c>
      <c r="K13" s="50">
        <f t="shared" si="3"/>
        <v>3.5</v>
      </c>
      <c r="L13" s="49">
        <v>31</v>
      </c>
      <c r="M13" s="43"/>
      <c r="N13" s="48">
        <f t="shared" si="4"/>
        <v>31.1</v>
      </c>
      <c r="O13" s="48">
        <f t="shared" si="5"/>
        <v>0.1</v>
      </c>
      <c r="P13" s="46">
        <f t="shared" si="6"/>
        <v>5</v>
      </c>
      <c r="Q13" s="50">
        <f t="shared" si="7"/>
        <v>5</v>
      </c>
      <c r="R13" s="41">
        <f t="shared" si="8"/>
        <v>4.1833001326703778</v>
      </c>
      <c r="S13" s="47">
        <f t="shared" si="9"/>
        <v>5</v>
      </c>
      <c r="T13" s="66">
        <v>36</v>
      </c>
      <c r="U13" s="69" t="s">
        <v>90</v>
      </c>
      <c r="V13" s="67">
        <f t="shared" si="10"/>
        <v>36.200000000000003</v>
      </c>
      <c r="W13" s="67">
        <f t="shared" si="11"/>
        <v>0.2</v>
      </c>
      <c r="X13" s="68">
        <f t="shared" si="12"/>
        <v>3</v>
      </c>
      <c r="Y13" s="70">
        <f t="shared" si="13"/>
        <v>65</v>
      </c>
      <c r="AA13" s="185"/>
      <c r="AB13" s="186"/>
      <c r="AC13" s="186"/>
      <c r="AD13" s="186"/>
      <c r="AE13" s="186"/>
      <c r="AF13" s="186"/>
      <c r="AG13" s="186"/>
      <c r="AH13" s="186"/>
      <c r="AI13" s="187"/>
    </row>
    <row r="14" spans="1:35" s="65" customFormat="1" ht="15.75">
      <c r="A14" s="38">
        <f t="shared" si="14"/>
        <v>4</v>
      </c>
      <c r="B14" s="83">
        <v>4</v>
      </c>
      <c r="C14" s="72" t="s">
        <v>28</v>
      </c>
      <c r="D14" s="77" t="s">
        <v>44</v>
      </c>
      <c r="E14" s="96">
        <v>1995</v>
      </c>
      <c r="F14" s="52">
        <v>30</v>
      </c>
      <c r="G14" s="53" t="s">
        <v>90</v>
      </c>
      <c r="H14" s="48">
        <f t="shared" si="0"/>
        <v>30.2</v>
      </c>
      <c r="I14" s="48">
        <f t="shared" si="1"/>
        <v>0.2</v>
      </c>
      <c r="J14" s="44">
        <f t="shared" si="2"/>
        <v>1</v>
      </c>
      <c r="K14" s="50">
        <f t="shared" si="3"/>
        <v>3.5</v>
      </c>
      <c r="L14" s="49">
        <v>32</v>
      </c>
      <c r="M14" s="43"/>
      <c r="N14" s="48">
        <f t="shared" si="4"/>
        <v>32.1</v>
      </c>
      <c r="O14" s="48">
        <f t="shared" si="5"/>
        <v>0.1</v>
      </c>
      <c r="P14" s="46">
        <f t="shared" si="6"/>
        <v>2</v>
      </c>
      <c r="Q14" s="50">
        <f t="shared" si="7"/>
        <v>2.5</v>
      </c>
      <c r="R14" s="41">
        <f t="shared" si="8"/>
        <v>2.9580398915498081</v>
      </c>
      <c r="S14" s="47">
        <f t="shared" si="9"/>
        <v>2</v>
      </c>
      <c r="T14" s="66">
        <v>35</v>
      </c>
      <c r="U14" s="69"/>
      <c r="V14" s="67">
        <f t="shared" si="10"/>
        <v>35.1</v>
      </c>
      <c r="W14" s="67">
        <f t="shared" si="11"/>
        <v>0.1</v>
      </c>
      <c r="X14" s="68">
        <f t="shared" si="12"/>
        <v>4</v>
      </c>
      <c r="Y14" s="70">
        <f t="shared" si="13"/>
        <v>55</v>
      </c>
      <c r="AA14" s="185"/>
      <c r="AB14" s="186"/>
      <c r="AC14" s="186"/>
      <c r="AD14" s="186"/>
      <c r="AE14" s="186"/>
      <c r="AF14" s="186"/>
      <c r="AG14" s="186"/>
      <c r="AH14" s="186"/>
      <c r="AI14" s="187"/>
    </row>
    <row r="15" spans="1:35" s="65" customFormat="1" ht="15.75">
      <c r="A15" s="38">
        <f t="shared" si="14"/>
        <v>5</v>
      </c>
      <c r="B15" s="83">
        <v>11</v>
      </c>
      <c r="C15" s="74" t="s">
        <v>29</v>
      </c>
      <c r="D15" s="77" t="s">
        <v>39</v>
      </c>
      <c r="E15" s="80">
        <v>1989</v>
      </c>
      <c r="F15" s="52">
        <v>30</v>
      </c>
      <c r="G15" s="53" t="s">
        <v>90</v>
      </c>
      <c r="H15" s="48">
        <f t="shared" si="0"/>
        <v>30.2</v>
      </c>
      <c r="I15" s="48">
        <f t="shared" si="1"/>
        <v>0.2</v>
      </c>
      <c r="J15" s="44">
        <f t="shared" si="2"/>
        <v>1</v>
      </c>
      <c r="K15" s="50">
        <f t="shared" si="3"/>
        <v>3.5</v>
      </c>
      <c r="L15" s="49">
        <v>31</v>
      </c>
      <c r="M15" s="48" t="s">
        <v>90</v>
      </c>
      <c r="N15" s="48">
        <f t="shared" si="4"/>
        <v>31.2</v>
      </c>
      <c r="O15" s="48">
        <f t="shared" si="5"/>
        <v>0.2</v>
      </c>
      <c r="P15" s="46">
        <f t="shared" si="6"/>
        <v>4</v>
      </c>
      <c r="Q15" s="50">
        <f t="shared" si="7"/>
        <v>4</v>
      </c>
      <c r="R15" s="41">
        <f t="shared" si="8"/>
        <v>3.7416573867739413</v>
      </c>
      <c r="S15" s="47">
        <f t="shared" si="9"/>
        <v>4</v>
      </c>
      <c r="T15" s="66">
        <v>32</v>
      </c>
      <c r="U15" s="69" t="s">
        <v>90</v>
      </c>
      <c r="V15" s="67">
        <f t="shared" si="10"/>
        <v>32.200000000000003</v>
      </c>
      <c r="W15" s="67">
        <f t="shared" si="11"/>
        <v>0.2</v>
      </c>
      <c r="X15" s="68">
        <f t="shared" si="12"/>
        <v>5</v>
      </c>
      <c r="Y15" s="70">
        <f t="shared" ref="Y15:Y18" si="15">IF(X15=1,100,(IF(X15=2,80,(IF(X15=3,65,(IF(X15=4,55,(IF(X15=5,51,(IF(X15=6,47,(IF(X15=7,43,(IF(X15=8,40,(IF(X15=9,37,(IF(X15=10,34,(IF(X15=11,31,(IF(X15=12,28,(IF(X15=13,26,(IF(X15=14,24,(IF(X15=15,22,(IF(X15=16,20,(IF(X15=17,18,(IF(X15=18,16,(IF(X15=19,14,(IF(X15=20,12,(IF(X15=21,10,(IF(X15=22,9,(IF(X15=23,8,(IF(X15=24,7,(IF(X15=25,6,(IF(X15=26,5,(IF(X15=27,4,(IF(X15=28,3,(IF(X15=29,2,(IF(X15=30,1,0)))))))))))))))))))))))))))))))))))))))))))))))))))))))))))</f>
        <v>51</v>
      </c>
      <c r="AA15" s="188"/>
      <c r="AB15" s="189"/>
      <c r="AC15" s="189"/>
      <c r="AD15" s="189"/>
      <c r="AE15" s="189"/>
      <c r="AF15" s="189"/>
      <c r="AG15" s="189"/>
      <c r="AH15" s="189"/>
      <c r="AI15" s="190"/>
    </row>
    <row r="16" spans="1:35" s="65" customFormat="1" ht="15.75">
      <c r="A16" s="38">
        <f t="shared" si="14"/>
        <v>6</v>
      </c>
      <c r="B16" s="83">
        <v>9</v>
      </c>
      <c r="C16" s="74" t="s">
        <v>36</v>
      </c>
      <c r="D16" s="77" t="s">
        <v>42</v>
      </c>
      <c r="E16" s="80">
        <v>1999</v>
      </c>
      <c r="F16" s="52">
        <v>30</v>
      </c>
      <c r="G16" s="53" t="s">
        <v>90</v>
      </c>
      <c r="H16" s="48">
        <f t="shared" si="0"/>
        <v>30.2</v>
      </c>
      <c r="I16" s="48">
        <f t="shared" si="1"/>
        <v>0.2</v>
      </c>
      <c r="J16" s="44">
        <f t="shared" si="2"/>
        <v>1</v>
      </c>
      <c r="K16" s="50">
        <f t="shared" si="3"/>
        <v>3.5</v>
      </c>
      <c r="L16" s="49">
        <v>26</v>
      </c>
      <c r="M16" s="48" t="s">
        <v>90</v>
      </c>
      <c r="N16" s="48">
        <f t="shared" si="4"/>
        <v>26.2</v>
      </c>
      <c r="O16" s="48">
        <f t="shared" si="5"/>
        <v>0.2</v>
      </c>
      <c r="P16" s="46">
        <f t="shared" si="6"/>
        <v>6</v>
      </c>
      <c r="Q16" s="50">
        <f t="shared" si="7"/>
        <v>6</v>
      </c>
      <c r="R16" s="41">
        <f t="shared" si="8"/>
        <v>4.5825756949558398</v>
      </c>
      <c r="S16" s="47">
        <f t="shared" si="9"/>
        <v>6</v>
      </c>
      <c r="T16" s="66">
        <v>27</v>
      </c>
      <c r="U16" s="69" t="s">
        <v>90</v>
      </c>
      <c r="V16" s="67">
        <f t="shared" si="10"/>
        <v>27.2</v>
      </c>
      <c r="W16" s="67">
        <f t="shared" si="11"/>
        <v>0.2</v>
      </c>
      <c r="X16" s="68">
        <f t="shared" si="12"/>
        <v>6</v>
      </c>
      <c r="Y16" s="70">
        <f t="shared" si="15"/>
        <v>47</v>
      </c>
    </row>
    <row r="17" spans="1:25" s="65" customFormat="1" ht="15.75">
      <c r="A17" s="38">
        <f t="shared" si="14"/>
        <v>7</v>
      </c>
      <c r="B17" s="83">
        <v>13</v>
      </c>
      <c r="C17" s="75" t="s">
        <v>22</v>
      </c>
      <c r="D17" s="77" t="s">
        <v>41</v>
      </c>
      <c r="E17" s="80">
        <v>2000</v>
      </c>
      <c r="F17" s="52">
        <v>27</v>
      </c>
      <c r="G17" s="53"/>
      <c r="H17" s="48">
        <f t="shared" si="0"/>
        <v>27.1</v>
      </c>
      <c r="I17" s="48">
        <f t="shared" si="1"/>
        <v>0.1</v>
      </c>
      <c r="J17" s="44">
        <f t="shared" si="2"/>
        <v>7</v>
      </c>
      <c r="K17" s="50">
        <f t="shared" si="3"/>
        <v>7</v>
      </c>
      <c r="L17" s="49">
        <v>23</v>
      </c>
      <c r="M17" s="48" t="s">
        <v>90</v>
      </c>
      <c r="N17" s="48">
        <f t="shared" si="4"/>
        <v>23.2</v>
      </c>
      <c r="O17" s="48">
        <f t="shared" si="5"/>
        <v>0.2</v>
      </c>
      <c r="P17" s="46">
        <f t="shared" si="6"/>
        <v>8</v>
      </c>
      <c r="Q17" s="50">
        <f t="shared" si="7"/>
        <v>8</v>
      </c>
      <c r="R17" s="41">
        <f t="shared" si="8"/>
        <v>7.4833147735478827</v>
      </c>
      <c r="S17" s="47">
        <f t="shared" si="9"/>
        <v>7</v>
      </c>
      <c r="T17" s="66">
        <v>27</v>
      </c>
      <c r="U17" s="69" t="s">
        <v>90</v>
      </c>
      <c r="V17" s="67">
        <f t="shared" si="10"/>
        <v>27.2</v>
      </c>
      <c r="W17" s="67">
        <f t="shared" si="11"/>
        <v>0.2</v>
      </c>
      <c r="X17" s="68">
        <v>7</v>
      </c>
      <c r="Y17" s="70">
        <f t="shared" si="15"/>
        <v>43</v>
      </c>
    </row>
    <row r="18" spans="1:25" s="65" customFormat="1" ht="15.75">
      <c r="A18" s="38">
        <f t="shared" si="14"/>
        <v>8</v>
      </c>
      <c r="B18" s="83">
        <v>3</v>
      </c>
      <c r="C18" s="73" t="s">
        <v>38</v>
      </c>
      <c r="D18" s="77" t="s">
        <v>42</v>
      </c>
      <c r="E18" s="80">
        <v>1985</v>
      </c>
      <c r="F18" s="52">
        <v>26</v>
      </c>
      <c r="G18" s="53" t="s">
        <v>90</v>
      </c>
      <c r="H18" s="48">
        <f t="shared" si="0"/>
        <v>26.2</v>
      </c>
      <c r="I18" s="48">
        <f t="shared" si="1"/>
        <v>0.2</v>
      </c>
      <c r="J18" s="44">
        <f t="shared" si="2"/>
        <v>8</v>
      </c>
      <c r="K18" s="50">
        <f t="shared" si="3"/>
        <v>8</v>
      </c>
      <c r="L18" s="49">
        <v>24</v>
      </c>
      <c r="M18" s="48"/>
      <c r="N18" s="48">
        <f t="shared" si="4"/>
        <v>24.1</v>
      </c>
      <c r="O18" s="48">
        <f t="shared" si="5"/>
        <v>0.1</v>
      </c>
      <c r="P18" s="46">
        <f t="shared" si="6"/>
        <v>7</v>
      </c>
      <c r="Q18" s="50">
        <f t="shared" si="7"/>
        <v>7</v>
      </c>
      <c r="R18" s="41">
        <f t="shared" si="8"/>
        <v>7.4833147735478827</v>
      </c>
      <c r="S18" s="47">
        <f t="shared" si="9"/>
        <v>7</v>
      </c>
      <c r="T18" s="66">
        <v>26</v>
      </c>
      <c r="U18" s="69" t="s">
        <v>90</v>
      </c>
      <c r="V18" s="67">
        <f t="shared" si="10"/>
        <v>26.2</v>
      </c>
      <c r="W18" s="67">
        <f t="shared" si="11"/>
        <v>0.2</v>
      </c>
      <c r="X18" s="68">
        <f>RANK(V18,V:V)</f>
        <v>8</v>
      </c>
      <c r="Y18" s="70">
        <f t="shared" si="15"/>
        <v>40</v>
      </c>
    </row>
    <row r="19" spans="1:25" ht="15.75">
      <c r="A19" s="38">
        <f t="shared" si="14"/>
        <v>9</v>
      </c>
      <c r="B19" s="83">
        <v>29</v>
      </c>
      <c r="C19" s="75" t="s">
        <v>37</v>
      </c>
      <c r="D19" s="77" t="s">
        <v>40</v>
      </c>
      <c r="E19" s="80">
        <v>2001</v>
      </c>
      <c r="F19" s="52">
        <v>18</v>
      </c>
      <c r="G19" s="53" t="s">
        <v>90</v>
      </c>
      <c r="H19" s="48">
        <f t="shared" si="0"/>
        <v>18.2</v>
      </c>
      <c r="I19" s="48">
        <f t="shared" si="1"/>
        <v>0.2</v>
      </c>
      <c r="J19" s="44">
        <f t="shared" si="2"/>
        <v>9</v>
      </c>
      <c r="K19" s="50">
        <f t="shared" si="3"/>
        <v>9</v>
      </c>
      <c r="L19" s="49">
        <v>22</v>
      </c>
      <c r="M19" s="48" t="s">
        <v>90</v>
      </c>
      <c r="N19" s="48">
        <f t="shared" si="4"/>
        <v>22.2</v>
      </c>
      <c r="O19" s="48">
        <f t="shared" si="5"/>
        <v>0.2</v>
      </c>
      <c r="P19" s="46">
        <f t="shared" si="6"/>
        <v>9</v>
      </c>
      <c r="Q19" s="50">
        <f t="shared" si="7"/>
        <v>9</v>
      </c>
      <c r="R19" s="41">
        <f t="shared" si="8"/>
        <v>9</v>
      </c>
      <c r="S19" s="47">
        <f t="shared" si="9"/>
        <v>9</v>
      </c>
      <c r="T19" s="66">
        <v>26</v>
      </c>
      <c r="U19" s="69" t="s">
        <v>90</v>
      </c>
      <c r="V19" s="67">
        <f t="shared" si="10"/>
        <v>26.2</v>
      </c>
      <c r="W19" s="67">
        <f t="shared" si="11"/>
        <v>0.2</v>
      </c>
      <c r="X19" s="68">
        <v>9</v>
      </c>
      <c r="Y19" s="70">
        <f t="shared" ref="Y19" si="16">IF(X19=1,100,(IF(X19=2,80,(IF(X19=3,65,(IF(X19=4,55,(IF(X19=5,51,(IF(X19=6,47,(IF(X19=7,43,(IF(X19=8,40,(IF(X19=9,37,(IF(X19=10,34,(IF(X19=11,31,(IF(X19=12,28,(IF(X19=13,26,(IF(X19=14,24,(IF(X19=15,22,(IF(X19=16,20,(IF(X19=17,18,(IF(X19=18,16,(IF(X19=19,14,(IF(X19=20,12,(IF(X19=21,10,(IF(X19=22,9,(IF(X19=23,8,(IF(X19=24,7,(IF(X19=25,6,(IF(X19=26,5,(IF(X19=27,4,(IF(X19=28,3,(IF(X19=29,2,(IF(X19=30,1,0)))))))))))))))))))))))))))))))))))))))))))))))))))))))))))</f>
        <v>37</v>
      </c>
    </row>
  </sheetData>
  <autoFilter ref="B10:X10">
    <sortState ref="B11:X19">
      <sortCondition ref="X10"/>
    </sortState>
  </autoFilter>
  <mergeCells count="7">
    <mergeCell ref="AA1:AI15"/>
    <mergeCell ref="A1:X1"/>
    <mergeCell ref="A3:X3"/>
    <mergeCell ref="A5:X5"/>
    <mergeCell ref="F10:G10"/>
    <mergeCell ref="L10:M10"/>
    <mergeCell ref="T10:U10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12</vt:i4>
      </vt:variant>
    </vt:vector>
  </HeadingPairs>
  <TitlesOfParts>
    <vt:vector size="22" baseType="lpstr">
      <vt:lpstr>Start D K1</vt:lpstr>
      <vt:lpstr>Start H K1</vt:lpstr>
      <vt:lpstr>Start D K2</vt:lpstr>
      <vt:lpstr>Start H k2</vt:lpstr>
      <vt:lpstr>Start D Final</vt:lpstr>
      <vt:lpstr>Start H Final</vt:lpstr>
      <vt:lpstr>D Kval</vt:lpstr>
      <vt:lpstr>H Kval</vt:lpstr>
      <vt:lpstr>D Final </vt:lpstr>
      <vt:lpstr>H Final</vt:lpstr>
      <vt:lpstr>'D Final '!Utskriftsområde</vt:lpstr>
      <vt:lpstr>'D Kval'!Utskriftsområde</vt:lpstr>
      <vt:lpstr>'H Final'!Utskriftsområde</vt:lpstr>
      <vt:lpstr>'H Kval'!Utskriftsområde</vt:lpstr>
      <vt:lpstr>'Start D Final'!Utskriftsområde</vt:lpstr>
      <vt:lpstr>'Start D K1'!Utskriftsområde</vt:lpstr>
      <vt:lpstr>'Start D K2'!Utskriftsområde</vt:lpstr>
      <vt:lpstr>'Start H Final'!Utskriftsområde</vt:lpstr>
      <vt:lpstr>'Start H K1'!Utskriftsområde</vt:lpstr>
      <vt:lpstr>'Start H k2'!Utskriftsområde</vt:lpstr>
      <vt:lpstr>'D Kval'!Utskriftsrubriker</vt:lpstr>
      <vt:lpstr>'H Kval'!Utskriftsrubriker</vt:lpstr>
    </vt:vector>
  </TitlesOfParts>
  <Manager>Lars Högström</Manager>
  <Company>Svenska Klätterförbundet</Company>
  <LinksUpToDate>false</LinksUpToDate>
  <SharedDoc>false</SharedDoc>
  <HyperlinkBase>www.klatterforbundet.se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Sekretary</dc:title>
  <dc:subject>Nordic Junior Championchips, Lead</dc:subject>
  <dc:creator>Mats Engquist</dc:creator>
  <cp:keywords>Climbing</cp:keywords>
  <cp:lastModifiedBy>lenovo</cp:lastModifiedBy>
  <cp:lastPrinted>2016-10-29T18:02:48Z</cp:lastPrinted>
  <dcterms:created xsi:type="dcterms:W3CDTF">2004-02-08T09:46:12Z</dcterms:created>
  <dcterms:modified xsi:type="dcterms:W3CDTF">2016-10-30T11:10:45Z</dcterms:modified>
  <cp:category>Results</cp:category>
  <cp:contentStatus>Working</cp:contentStatus>
</cp:coreProperties>
</file>