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210" windowWidth="12240" windowHeight="9915" tabRatio="882" firstSheet="38" activeTab="45"/>
  </bookViews>
  <sheets>
    <sheet name="Start Kids B F Q1" sheetId="117" r:id="rId1"/>
    <sheet name="Start Kids B P Q1" sheetId="42" r:id="rId2"/>
    <sheet name="Start Kids A F Q1" sheetId="106" r:id="rId3"/>
    <sheet name="Start Kids A P Q1" sheetId="54" r:id="rId4"/>
    <sheet name="Start YB F Q1" sheetId="7" r:id="rId5"/>
    <sheet name="Start YB P Q1" sheetId="19" r:id="rId6"/>
    <sheet name="Start YA F Q1" sheetId="115" r:id="rId7"/>
    <sheet name="Start YA P Q1 " sheetId="116" r:id="rId8"/>
    <sheet name="Start J F Q1" sheetId="134" r:id="rId9"/>
    <sheet name="Start J P Q1" sheetId="135" r:id="rId10"/>
    <sheet name="Start Kids B F Q2" sheetId="118" r:id="rId11"/>
    <sheet name="Start Kids B P Q2" sheetId="107" r:id="rId12"/>
    <sheet name="Start Kids A F Q2" sheetId="108" r:id="rId13"/>
    <sheet name="Start Kids A P Q2" sheetId="95" r:id="rId14"/>
    <sheet name="Start YB F Q2" sheetId="96" r:id="rId15"/>
    <sheet name="Start YB P Q2" sheetId="98" r:id="rId16"/>
    <sheet name="Start YA F Q2" sheetId="119" r:id="rId17"/>
    <sheet name="Start YA P Q2" sheetId="120" r:id="rId18"/>
    <sheet name="Start J F Q2" sheetId="136" r:id="rId19"/>
    <sheet name="Start J P Q2" sheetId="137" r:id="rId20"/>
    <sheet name="Start Kids B F Final" sheetId="148" r:id="rId21"/>
    <sheet name="Start Kids B P Final" sheetId="149" r:id="rId22"/>
    <sheet name="Start Kids A F Final" sheetId="104" r:id="rId23"/>
    <sheet name="Start Kids A P Final" sheetId="66" r:id="rId24"/>
    <sheet name="Start YB F Final" sheetId="67" r:id="rId25"/>
    <sheet name="Start YB P Final" sheetId="68" r:id="rId26"/>
    <sheet name="Start YA F Final" sheetId="138" r:id="rId27"/>
    <sheet name="Start YA P Final" sheetId="139" r:id="rId28"/>
    <sheet name="Start J F Final" sheetId="125" r:id="rId29"/>
    <sheet name="Start J P Final" sheetId="124" r:id="rId30"/>
    <sheet name="Kids B F KVAL" sheetId="144" r:id="rId31"/>
    <sheet name="Kids B P KVAL" sheetId="145" r:id="rId32"/>
    <sheet name="Kids A F KVAL" sheetId="112" r:id="rId33"/>
    <sheet name="Kids A P KVAL" sheetId="78" r:id="rId34"/>
    <sheet name="YB F KVAL" sheetId="79" r:id="rId35"/>
    <sheet name="YB P Kval" sheetId="80" r:id="rId36"/>
    <sheet name="YA F KVAL" sheetId="140" r:id="rId37"/>
    <sheet name="YA P Kval" sheetId="141" r:id="rId38"/>
    <sheet name="J F Kval" sheetId="128" r:id="rId39"/>
    <sheet name=" J P Kval" sheetId="129" r:id="rId40"/>
    <sheet name="Kids B F FINAL" sheetId="146" r:id="rId41"/>
    <sheet name="Kids B P FINAL" sheetId="147" r:id="rId42"/>
    <sheet name="Kids A F FINAL" sheetId="110" r:id="rId43"/>
    <sheet name="Kids A P FINAL" sheetId="76" r:id="rId44"/>
    <sheet name="YB F FINAL" sheetId="86" r:id="rId45"/>
    <sheet name="YB P FINAL" sheetId="87" r:id="rId46"/>
    <sheet name="YA F FINAL" sheetId="142" r:id="rId47"/>
    <sheet name="YA P FINAL" sheetId="143" r:id="rId48"/>
    <sheet name="J F FINAL" sheetId="133" r:id="rId49"/>
    <sheet name="J P FINAL" sheetId="131" r:id="rId50"/>
  </sheets>
  <definedNames>
    <definedName name="_xlnm._FilterDatabase" localSheetId="39" hidden="1">' J P Kval'!$A$10:$S$10</definedName>
    <definedName name="_xlnm._FilterDatabase" localSheetId="48" hidden="1">'J F FINAL'!$A$10:$Y$10</definedName>
    <definedName name="_xlnm._FilterDatabase" localSheetId="38" hidden="1">'J F Kval'!$A$10:$S$10</definedName>
    <definedName name="_xlnm._FilterDatabase" localSheetId="49" hidden="1">'J P FINAL'!$A$10:$Z$10</definedName>
    <definedName name="_xlnm._FilterDatabase" localSheetId="42" hidden="1">'Kids A F FINAL'!$B$10:$X$10</definedName>
    <definedName name="_xlnm._FilterDatabase" localSheetId="32" hidden="1">'Kids A F KVAL'!$A$10:$S$10</definedName>
    <definedName name="_xlnm._FilterDatabase" localSheetId="43" hidden="1">'Kids A P FINAL'!$B$10:$X$10</definedName>
    <definedName name="_xlnm._FilterDatabase" localSheetId="33" hidden="1">'Kids A P KVAL'!$A$10:$S$10</definedName>
    <definedName name="_xlnm._FilterDatabase" localSheetId="40" hidden="1">'Kids B F FINAL'!$B$10:$X$10</definedName>
    <definedName name="_xlnm._FilterDatabase" localSheetId="30" hidden="1">'Kids B F KVAL'!$A$10:$S$10</definedName>
    <definedName name="_xlnm._FilterDatabase" localSheetId="41" hidden="1">'Kids B P FINAL'!$B$10:$X$10</definedName>
    <definedName name="_xlnm._FilterDatabase" localSheetId="31" hidden="1">'Kids B P KVAL'!$A$10:$S$10</definedName>
    <definedName name="_xlnm._FilterDatabase" localSheetId="28" hidden="1">'Start J F Final'!$A$7:$T$7</definedName>
    <definedName name="_xlnm._FilterDatabase" localSheetId="8" hidden="1">'Start J F Q1'!$B$8:$I$8</definedName>
    <definedName name="_xlnm._FilterDatabase" localSheetId="18" hidden="1">'Start J F Q2'!$A$8:$F$8</definedName>
    <definedName name="_xlnm._FilterDatabase" localSheetId="29" hidden="1">'Start J P Final'!$A$7:$T$7</definedName>
    <definedName name="_xlnm._FilterDatabase" localSheetId="9" hidden="1">'Start J P Q1'!$B$8:$I$8</definedName>
    <definedName name="_xlnm._FilterDatabase" localSheetId="19" hidden="1">'Start J P Q2'!$A$8:$F$8</definedName>
    <definedName name="_xlnm._FilterDatabase" localSheetId="22" hidden="1">'Start Kids A F Final'!$A$7:$T$7</definedName>
    <definedName name="_xlnm._FilterDatabase" localSheetId="2" hidden="1">'Start Kids A F Q1'!$B$8:$I$8</definedName>
    <definedName name="_xlnm._FilterDatabase" localSheetId="12" hidden="1">'Start Kids A F Q2'!$B$8:$F$8</definedName>
    <definedName name="_xlnm._FilterDatabase" localSheetId="23" hidden="1">'Start Kids A P Final'!$A$7:$T$7</definedName>
    <definedName name="_xlnm._FilterDatabase" localSheetId="3" hidden="1">'Start Kids A P Q1'!$B$8:$I$8</definedName>
    <definedName name="_xlnm._FilterDatabase" localSheetId="13" hidden="1">'Start Kids A P Q2'!$B$8:$F$8</definedName>
    <definedName name="_xlnm._FilterDatabase" localSheetId="20" hidden="1">'Start Kids B F Final'!$A$7:$T$7</definedName>
    <definedName name="_xlnm._FilterDatabase" localSheetId="0" hidden="1">'Start Kids B F Q1'!$B$8:$H$8</definedName>
    <definedName name="_xlnm._FilterDatabase" localSheetId="10" hidden="1">'Start Kids B F Q2'!$B$8:$F$8</definedName>
    <definedName name="_xlnm._FilterDatabase" localSheetId="21" hidden="1">'Start Kids B P Final'!$A$7:$T$7</definedName>
    <definedName name="_xlnm._FilterDatabase" localSheetId="1" hidden="1">'Start Kids B P Q1'!$B$8:$H$8</definedName>
    <definedName name="_xlnm._FilterDatabase" localSheetId="11" hidden="1">'Start Kids B P Q2'!$B$8:$F$8</definedName>
    <definedName name="_xlnm._FilterDatabase" localSheetId="26" hidden="1">'Start YA F Final'!$A$7:$T$7</definedName>
    <definedName name="_xlnm._FilterDatabase" localSheetId="6" hidden="1">'Start YA F Q1'!$B$8:$I$8</definedName>
    <definedName name="_xlnm._FilterDatabase" localSheetId="16" hidden="1">'Start YA F Q2'!$A$8:$F$8</definedName>
    <definedName name="_xlnm._FilterDatabase" localSheetId="27" hidden="1">'Start YA P Final'!$A$7:$T$7</definedName>
    <definedName name="_xlnm._FilterDatabase" localSheetId="7" hidden="1">'Start YA P Q1 '!$B$8:$I$8</definedName>
    <definedName name="_xlnm._FilterDatabase" localSheetId="17" hidden="1">'Start YA P Q2'!$A$8:$F$8</definedName>
    <definedName name="_xlnm._FilterDatabase" localSheetId="24" hidden="1">'Start YB F Final'!$A$7:$T$7</definedName>
    <definedName name="_xlnm._FilterDatabase" localSheetId="4" hidden="1">'Start YB F Q1'!$B$8:$I$8</definedName>
    <definedName name="_xlnm._FilterDatabase" localSheetId="14" hidden="1">'Start YB F Q2'!$B$8:$F$8</definedName>
    <definedName name="_xlnm._FilterDatabase" localSheetId="25" hidden="1">'Start YB P Final'!$A$7:$T$7</definedName>
    <definedName name="_xlnm._FilterDatabase" localSheetId="5" hidden="1">'Start YB P Q1'!$B$8:$I$8</definedName>
    <definedName name="_xlnm._FilterDatabase" localSheetId="15" hidden="1">'Start YB P Q2'!$B$8:$F$8</definedName>
    <definedName name="_xlnm._FilterDatabase" localSheetId="46" hidden="1">'YA F FINAL'!$B$10:$X$10</definedName>
    <definedName name="_xlnm._FilterDatabase" localSheetId="36" hidden="1">'YA F KVAL'!$A$10:$S$10</definedName>
    <definedName name="_xlnm._FilterDatabase" localSheetId="47" hidden="1">'YA P FINAL'!$A$10:$Z$10</definedName>
    <definedName name="_xlnm._FilterDatabase" localSheetId="37" hidden="1">'YA P Kval'!$A$10:$S$10</definedName>
    <definedName name="_xlnm._FilterDatabase" localSheetId="44" hidden="1">'YB F FINAL'!$B$10:$X$10</definedName>
    <definedName name="_xlnm._FilterDatabase" localSheetId="34" hidden="1">'YB F KVAL'!$A$10:$S$10</definedName>
    <definedName name="_xlnm._FilterDatabase" localSheetId="45" hidden="1">'YB P FINAL'!$A$10:$AB$10</definedName>
    <definedName name="_xlnm._FilterDatabase" localSheetId="35" hidden="1">'YB P Kval'!$A$10:$S$10</definedName>
    <definedName name="_xlnm.Print_Area" localSheetId="39">' J P Kval'!$A$1:$S$13</definedName>
    <definedName name="_xlnm.Print_Area" localSheetId="48">'J F FINAL'!$A$1:$Y$14</definedName>
    <definedName name="_xlnm.Print_Area" localSheetId="38">'J F Kval'!$A$1:$S$14</definedName>
    <definedName name="_xlnm.Print_Area" localSheetId="49">'J P FINAL'!$A$1:$Z$13</definedName>
    <definedName name="_xlnm.Print_Area" localSheetId="42">'Kids A F FINAL'!$A$1:$AA$17</definedName>
    <definedName name="_xlnm.Print_Area" localSheetId="32">'Kids A F KVAL'!$A$1:$S$17</definedName>
    <definedName name="_xlnm.Print_Area" localSheetId="43">'Kids A P FINAL'!$A$1:$AB$21</definedName>
    <definedName name="_xlnm.Print_Area" localSheetId="33">'Kids A P KVAL'!$A$1:$S$21</definedName>
    <definedName name="_xlnm.Print_Area" localSheetId="40">'Kids B F FINAL'!$A$1:$Z$18</definedName>
    <definedName name="_xlnm.Print_Area" localSheetId="30">'Kids B F KVAL'!$A$1:$S$18</definedName>
    <definedName name="_xlnm.Print_Area" localSheetId="41">'Kids B P FINAL'!$A$1:$AA$21</definedName>
    <definedName name="_xlnm.Print_Area" localSheetId="31">'Kids B P KVAL'!$A$1:$S$21</definedName>
    <definedName name="_xlnm.Print_Area" localSheetId="28">'Start J F Final'!$A$1:$T$17</definedName>
    <definedName name="_xlnm.Print_Area" localSheetId="8">'Start J F Q1'!$A$1:$F$24</definedName>
    <definedName name="_xlnm.Print_Area" localSheetId="18">'Start J F Q2'!$A$1:$F$12</definedName>
    <definedName name="_xlnm.Print_Area" localSheetId="29">'Start J P Final'!$A$1:$T$17</definedName>
    <definedName name="_xlnm.Print_Area" localSheetId="9">'Start J P Q1'!$A$1:$F$24</definedName>
    <definedName name="_xlnm.Print_Area" localSheetId="19">'Start J P Q2'!$A$1:$F$12</definedName>
    <definedName name="_xlnm.Print_Area" localSheetId="22">'Start Kids A F Final'!$A$1:$T$17</definedName>
    <definedName name="_xlnm.Print_Area" localSheetId="2">'Start Kids A F Q1'!$A$1:$F$23</definedName>
    <definedName name="_xlnm.Print_Area" localSheetId="12">'Start Kids A F Q2'!$A$1:$F$15</definedName>
    <definedName name="_xlnm.Print_Area" localSheetId="23">'Start Kids A P Final'!$A$1:$T$18</definedName>
    <definedName name="_xlnm.Print_Area" localSheetId="3">'Start Kids A P Q1'!$A$1:$F$24</definedName>
    <definedName name="_xlnm.Print_Area" localSheetId="13">'Start Kids A P Q2'!$A$1:$F$24</definedName>
    <definedName name="_xlnm.Print_Area" localSheetId="20">'Start Kids B F Final'!$A$1:$T$17</definedName>
    <definedName name="_xlnm.Print_Area" localSheetId="0">'Start Kids B F Q1'!$A$1:$F$24</definedName>
    <definedName name="_xlnm.Print_Area" localSheetId="10">'Start Kids B F Q2'!$A$1:$F$21</definedName>
    <definedName name="_xlnm.Print_Area" localSheetId="21">'Start Kids B P Final'!$A$1:$T$18</definedName>
    <definedName name="_xlnm.Print_Area" localSheetId="1">'Start Kids B P Q1'!$A$1:$F$24</definedName>
    <definedName name="_xlnm.Print_Area" localSheetId="11">'Start Kids B P Q2'!$A$1:$F$22</definedName>
    <definedName name="_xlnm.Print_Area" localSheetId="26">'Start YA F Final'!$A$1:$T$17</definedName>
    <definedName name="_xlnm.Print_Area" localSheetId="6">'Start YA F Q1'!$A$1:$F$24</definedName>
    <definedName name="_xlnm.Print_Area" localSheetId="16">'Start YA F Q2'!$A$1:$F$12</definedName>
    <definedName name="_xlnm.Print_Area" localSheetId="27">'Start YA P Final'!$A$1:$T$17</definedName>
    <definedName name="_xlnm.Print_Area" localSheetId="7">'Start YA P Q1 '!$A$1:$F$24</definedName>
    <definedName name="_xlnm.Print_Area" localSheetId="17">'Start YA P Q2'!$A$1:$F$15</definedName>
    <definedName name="_xlnm.Print_Area" localSheetId="24">'Start YB F Final'!$A$1:$T$17</definedName>
    <definedName name="_xlnm.Print_Area" localSheetId="4">'Start YB F Q1'!$A$1:$F$24</definedName>
    <definedName name="_xlnm.Print_Area" localSheetId="14">'Start YB F Q2'!$A$1:$F$21</definedName>
    <definedName name="_xlnm.Print_Area" localSheetId="25">'Start YB P Final'!$A$1:$T$17</definedName>
    <definedName name="_xlnm.Print_Area" localSheetId="5">'Start YB P Q1'!$A$1:$F$24</definedName>
    <definedName name="_xlnm.Print_Area" localSheetId="15">'Start YB P Q2'!$A$1:$F$19</definedName>
    <definedName name="_xlnm.Print_Area" localSheetId="46">'YA F FINAL'!$A$1:$Y$14</definedName>
    <definedName name="_xlnm.Print_Area" localSheetId="36">'YA F KVAL'!$A$1:$S$14</definedName>
    <definedName name="_xlnm.Print_Area" localSheetId="47">'YA P FINAL'!$A$1:$Z$17</definedName>
    <definedName name="_xlnm.Print_Area" localSheetId="37">'YA P Kval'!$A$1:$S$17</definedName>
    <definedName name="_xlnm.Print_Area" localSheetId="44">'YB F FINAL'!$A$1:$AB$17</definedName>
    <definedName name="_xlnm.Print_Area" localSheetId="34">'YB F KVAL'!$A$1:$S$17</definedName>
    <definedName name="_xlnm.Print_Area" localSheetId="45">'YB P FINAL'!$A$1:$AB$20</definedName>
    <definedName name="_xlnm.Print_Area" localSheetId="35">'YB P Kval'!$A$1:$S$21</definedName>
    <definedName name="_xlnm.Print_Titles" localSheetId="39">' J P Kval'!$6:$10</definedName>
    <definedName name="_xlnm.Print_Titles" localSheetId="38">'J F Kval'!$6:$10</definedName>
    <definedName name="_xlnm.Print_Titles" localSheetId="32">'Kids A F KVAL'!$6:$10</definedName>
    <definedName name="_xlnm.Print_Titles" localSheetId="33">'Kids A P KVAL'!$6:$10</definedName>
    <definedName name="_xlnm.Print_Titles" localSheetId="30">'Kids B F KVAL'!$6:$10</definedName>
    <definedName name="_xlnm.Print_Titles" localSheetId="31">'Kids B P KVAL'!$6:$10</definedName>
    <definedName name="_xlnm.Print_Titles" localSheetId="36">'YA F KVAL'!$6:$10</definedName>
    <definedName name="_xlnm.Print_Titles" localSheetId="37">'YA P Kval'!$6:$10</definedName>
    <definedName name="_xlnm.Print_Titles" localSheetId="34">'YB F KVAL'!$6:$10</definedName>
    <definedName name="_xlnm.Print_Titles" localSheetId="35">'YB P Kval'!$6:$10</definedName>
  </definedNames>
  <calcPr calcId="145621"/>
</workbook>
</file>

<file path=xl/calcChain.xml><?xml version="1.0" encoding="utf-8"?>
<calcChain xmlns="http://schemas.openxmlformats.org/spreadsheetml/2006/main">
  <c r="I14" i="142" l="1"/>
  <c r="H14" i="142" s="1"/>
  <c r="J14" i="142" s="1"/>
  <c r="O11" i="131"/>
  <c r="N11" i="131" s="1"/>
  <c r="I11" i="131"/>
  <c r="H11" i="131" s="1"/>
  <c r="O12" i="131"/>
  <c r="N12" i="131" s="1"/>
  <c r="I12" i="131"/>
  <c r="H12" i="131" s="1"/>
  <c r="O13" i="131"/>
  <c r="N13" i="131" s="1"/>
  <c r="P13" i="131" s="1"/>
  <c r="I13" i="131"/>
  <c r="H13" i="131" s="1"/>
  <c r="J13" i="131" s="1"/>
  <c r="O11" i="133"/>
  <c r="N11" i="133" s="1"/>
  <c r="I11" i="133"/>
  <c r="H11" i="133" s="1"/>
  <c r="O12" i="133"/>
  <c r="N12" i="133" s="1"/>
  <c r="I12" i="133"/>
  <c r="H12" i="133" s="1"/>
  <c r="O13" i="133"/>
  <c r="N13" i="133" s="1"/>
  <c r="I13" i="133"/>
  <c r="H13" i="133" s="1"/>
  <c r="O14" i="133"/>
  <c r="N14" i="133" s="1"/>
  <c r="P14" i="133" s="1"/>
  <c r="I14" i="133"/>
  <c r="H14" i="133" s="1"/>
  <c r="J14" i="133" s="1"/>
  <c r="O12" i="143"/>
  <c r="N12" i="143" s="1"/>
  <c r="I12" i="143"/>
  <c r="H12" i="143" s="1"/>
  <c r="O14" i="143"/>
  <c r="N14" i="143" s="1"/>
  <c r="I14" i="143"/>
  <c r="H14" i="143" s="1"/>
  <c r="O11" i="143"/>
  <c r="N11" i="143" s="1"/>
  <c r="I11" i="143"/>
  <c r="H11" i="143" s="1"/>
  <c r="O13" i="143"/>
  <c r="N13" i="143" s="1"/>
  <c r="I13" i="143"/>
  <c r="H13" i="143" s="1"/>
  <c r="O15" i="143"/>
  <c r="N15" i="143" s="1"/>
  <c r="I15" i="143"/>
  <c r="H15" i="143" s="1"/>
  <c r="O16" i="143"/>
  <c r="N16" i="143" s="1"/>
  <c r="I16" i="143"/>
  <c r="H16" i="143" s="1"/>
  <c r="O17" i="143"/>
  <c r="N17" i="143" s="1"/>
  <c r="P17" i="143" s="1"/>
  <c r="I17" i="143"/>
  <c r="H17" i="143" s="1"/>
  <c r="J17" i="143" s="1"/>
  <c r="O13" i="142"/>
  <c r="N13" i="142" s="1"/>
  <c r="I13" i="142"/>
  <c r="H13" i="142" s="1"/>
  <c r="O12" i="142"/>
  <c r="N12" i="142" s="1"/>
  <c r="I12" i="142"/>
  <c r="H12" i="142" s="1"/>
  <c r="O11" i="142"/>
  <c r="N11" i="142" s="1"/>
  <c r="P11" i="142" s="1"/>
  <c r="I11" i="142"/>
  <c r="H11" i="142" s="1"/>
  <c r="O11" i="87"/>
  <c r="N11" i="87" s="1"/>
  <c r="I11" i="87"/>
  <c r="H11" i="87" s="1"/>
  <c r="O12" i="87"/>
  <c r="N12" i="87" s="1"/>
  <c r="I12" i="87"/>
  <c r="H12" i="87" s="1"/>
  <c r="O13" i="87"/>
  <c r="N13" i="87" s="1"/>
  <c r="I13" i="87"/>
  <c r="H13" i="87" s="1"/>
  <c r="O16" i="87"/>
  <c r="N16" i="87" s="1"/>
  <c r="I16" i="87"/>
  <c r="H16" i="87" s="1"/>
  <c r="O14" i="87"/>
  <c r="N14" i="87" s="1"/>
  <c r="I14" i="87"/>
  <c r="H14" i="87" s="1"/>
  <c r="O15" i="87"/>
  <c r="N15" i="87" s="1"/>
  <c r="I15" i="87"/>
  <c r="H15" i="87" s="1"/>
  <c r="O17" i="87"/>
  <c r="N17" i="87" s="1"/>
  <c r="I17" i="87"/>
  <c r="H17" i="87" s="1"/>
  <c r="O19" i="87"/>
  <c r="N19" i="87" s="1"/>
  <c r="I19" i="87"/>
  <c r="H19" i="87" s="1"/>
  <c r="O18" i="87"/>
  <c r="N18" i="87" s="1"/>
  <c r="I18" i="87"/>
  <c r="H18" i="87" s="1"/>
  <c r="O20" i="87"/>
  <c r="N20" i="87" s="1"/>
  <c r="P20" i="87" s="1"/>
  <c r="I20" i="87"/>
  <c r="H20" i="87" s="1"/>
  <c r="J20" i="87" s="1"/>
  <c r="O12" i="86"/>
  <c r="N12" i="86" s="1"/>
  <c r="I12" i="86"/>
  <c r="H12" i="86"/>
  <c r="O14" i="86"/>
  <c r="N14" i="86"/>
  <c r="I14" i="86"/>
  <c r="H14" i="86"/>
  <c r="O13" i="86"/>
  <c r="N13" i="86"/>
  <c r="I13" i="86"/>
  <c r="H13" i="86"/>
  <c r="O11" i="86"/>
  <c r="N11" i="86"/>
  <c r="I11" i="86"/>
  <c r="H11" i="86"/>
  <c r="O15" i="86"/>
  <c r="N15" i="86"/>
  <c r="I15" i="86"/>
  <c r="H15" i="86"/>
  <c r="O16" i="86"/>
  <c r="N16" i="86" s="1"/>
  <c r="I16" i="86"/>
  <c r="H16" i="86" s="1"/>
  <c r="O17" i="86"/>
  <c r="N17" i="86" s="1"/>
  <c r="I17" i="86"/>
  <c r="H17" i="86" s="1"/>
  <c r="J17" i="86" s="1"/>
  <c r="O11" i="76"/>
  <c r="N11" i="76" s="1"/>
  <c r="I11" i="76"/>
  <c r="H11" i="76" s="1"/>
  <c r="O13" i="76"/>
  <c r="N13" i="76" s="1"/>
  <c r="I13" i="76"/>
  <c r="H13" i="76" s="1"/>
  <c r="O12" i="76"/>
  <c r="N12" i="76" s="1"/>
  <c r="I12" i="76"/>
  <c r="H12" i="76" s="1"/>
  <c r="O15" i="76"/>
  <c r="N15" i="76" s="1"/>
  <c r="I15" i="76"/>
  <c r="H15" i="76" s="1"/>
  <c r="O14" i="76"/>
  <c r="N14" i="76" s="1"/>
  <c r="I14" i="76"/>
  <c r="H14" i="76" s="1"/>
  <c r="O16" i="76"/>
  <c r="N16" i="76" s="1"/>
  <c r="I16" i="76"/>
  <c r="H16" i="76" s="1"/>
  <c r="O17" i="76"/>
  <c r="N17" i="76" s="1"/>
  <c r="I17" i="76"/>
  <c r="H17" i="76" s="1"/>
  <c r="O20" i="76"/>
  <c r="N20" i="76" s="1"/>
  <c r="I20" i="76"/>
  <c r="H20" i="76" s="1"/>
  <c r="O19" i="76"/>
  <c r="N19" i="76" s="1"/>
  <c r="I19" i="76"/>
  <c r="H19" i="76" s="1"/>
  <c r="O18" i="76"/>
  <c r="N18" i="76" s="1"/>
  <c r="I18" i="76"/>
  <c r="H18" i="76" s="1"/>
  <c r="O21" i="76"/>
  <c r="N21" i="76" s="1"/>
  <c r="P21" i="76" s="1"/>
  <c r="I21" i="76"/>
  <c r="H21" i="76" s="1"/>
  <c r="J21" i="76" s="1"/>
  <c r="O13" i="110"/>
  <c r="N13" i="110" s="1"/>
  <c r="I13" i="110"/>
  <c r="H13" i="110"/>
  <c r="O12" i="110"/>
  <c r="N12" i="110"/>
  <c r="I12" i="110"/>
  <c r="H12" i="110"/>
  <c r="O11" i="110"/>
  <c r="N11" i="110"/>
  <c r="I11" i="110"/>
  <c r="H11" i="110"/>
  <c r="O16" i="110"/>
  <c r="N16" i="110"/>
  <c r="I16" i="110"/>
  <c r="H16" i="110"/>
  <c r="O15" i="110"/>
  <c r="N15" i="110"/>
  <c r="I15" i="110"/>
  <c r="H15" i="110"/>
  <c r="O14" i="110"/>
  <c r="N14" i="110"/>
  <c r="I14" i="110"/>
  <c r="H14" i="110" s="1"/>
  <c r="O17" i="110"/>
  <c r="N17" i="110" s="1"/>
  <c r="I17" i="110"/>
  <c r="H17" i="110" s="1"/>
  <c r="J17" i="110" s="1"/>
  <c r="O15" i="147"/>
  <c r="N15" i="147" s="1"/>
  <c r="I15" i="147"/>
  <c r="H15" i="147" s="1"/>
  <c r="O13" i="147"/>
  <c r="N13" i="147" s="1"/>
  <c r="I13" i="147"/>
  <c r="H13" i="147" s="1"/>
  <c r="O12" i="147"/>
  <c r="N12" i="147" s="1"/>
  <c r="I12" i="147"/>
  <c r="H12" i="147" s="1"/>
  <c r="O11" i="147"/>
  <c r="N11" i="147" s="1"/>
  <c r="I11" i="147"/>
  <c r="H11" i="147" s="1"/>
  <c r="O14" i="147"/>
  <c r="N14" i="147" s="1"/>
  <c r="I14" i="147"/>
  <c r="H14" i="147" s="1"/>
  <c r="O16" i="147"/>
  <c r="N16" i="147" s="1"/>
  <c r="I16" i="147"/>
  <c r="H16" i="147" s="1"/>
  <c r="O17" i="147"/>
  <c r="N17" i="147" s="1"/>
  <c r="I17" i="147"/>
  <c r="H17" i="147" s="1"/>
  <c r="O18" i="147"/>
  <c r="N18" i="147" s="1"/>
  <c r="I18" i="147"/>
  <c r="H18" i="147" s="1"/>
  <c r="O21" i="147"/>
  <c r="N21" i="147" s="1"/>
  <c r="I21" i="147"/>
  <c r="H21" i="147" s="1"/>
  <c r="O19" i="147"/>
  <c r="N19" i="147" s="1"/>
  <c r="I19" i="147"/>
  <c r="H19" i="147" s="1"/>
  <c r="O20" i="147"/>
  <c r="N20" i="147" s="1"/>
  <c r="P20" i="147" s="1"/>
  <c r="I20" i="147"/>
  <c r="H20" i="147" s="1"/>
  <c r="J20" i="147" s="1"/>
  <c r="O13" i="146"/>
  <c r="N13" i="146" s="1"/>
  <c r="I13" i="146"/>
  <c r="H13" i="146" s="1"/>
  <c r="O11" i="146"/>
  <c r="N11" i="146" s="1"/>
  <c r="I11" i="146"/>
  <c r="H11" i="146" s="1"/>
  <c r="O14" i="146"/>
  <c r="N14" i="146" s="1"/>
  <c r="I14" i="146"/>
  <c r="H14" i="146" s="1"/>
  <c r="O12" i="146"/>
  <c r="N12" i="146" s="1"/>
  <c r="I12" i="146"/>
  <c r="H12" i="146" s="1"/>
  <c r="O18" i="146"/>
  <c r="N18" i="146" s="1"/>
  <c r="I18" i="146"/>
  <c r="H18" i="146" s="1"/>
  <c r="O15" i="146"/>
  <c r="N15" i="146" s="1"/>
  <c r="I15" i="146"/>
  <c r="H15" i="146" s="1"/>
  <c r="O16" i="146"/>
  <c r="N16" i="146" s="1"/>
  <c r="I16" i="146"/>
  <c r="H16" i="146" s="1"/>
  <c r="O17" i="146"/>
  <c r="N17" i="146" s="1"/>
  <c r="P17" i="146" s="1"/>
  <c r="I17" i="146"/>
  <c r="H17" i="146" s="1"/>
  <c r="J17" i="146" s="1"/>
  <c r="W13" i="76"/>
  <c r="V13" i="76" s="1"/>
  <c r="W13" i="147"/>
  <c r="V13" i="147" s="1"/>
  <c r="O8" i="125"/>
  <c r="N8" i="125" s="1"/>
  <c r="I8" i="125"/>
  <c r="H8" i="125" s="1"/>
  <c r="O11" i="125"/>
  <c r="N11" i="125" s="1"/>
  <c r="I11" i="125"/>
  <c r="H11" i="125" s="1"/>
  <c r="O10" i="125"/>
  <c r="N10" i="125" s="1"/>
  <c r="I10" i="125"/>
  <c r="H10" i="125" s="1"/>
  <c r="O9" i="125"/>
  <c r="N9" i="125" s="1"/>
  <c r="P9" i="125" s="1"/>
  <c r="I9" i="125"/>
  <c r="H9" i="125" s="1"/>
  <c r="J9" i="125" s="1"/>
  <c r="W15" i="147"/>
  <c r="V15" i="147" s="1"/>
  <c r="W12" i="147"/>
  <c r="V12" i="147"/>
  <c r="W11" i="147"/>
  <c r="V11" i="147" s="1"/>
  <c r="W14" i="147"/>
  <c r="V14" i="147"/>
  <c r="W16" i="147"/>
  <c r="V16" i="147" s="1"/>
  <c r="W17" i="147"/>
  <c r="V17" i="147" s="1"/>
  <c r="W18" i="147"/>
  <c r="V18" i="147" s="1"/>
  <c r="W21" i="147"/>
  <c r="V21" i="147" s="1"/>
  <c r="W19" i="147"/>
  <c r="V19" i="147" s="1"/>
  <c r="W20" i="147"/>
  <c r="V20" i="147" s="1"/>
  <c r="W13" i="146"/>
  <c r="V13" i="146" s="1"/>
  <c r="W11" i="146"/>
  <c r="V11" i="146" s="1"/>
  <c r="W14" i="146"/>
  <c r="V14" i="146" s="1"/>
  <c r="W12" i="146"/>
  <c r="V12" i="146" s="1"/>
  <c r="W18" i="146"/>
  <c r="V18" i="146" s="1"/>
  <c r="W15" i="146"/>
  <c r="V15" i="146" s="1"/>
  <c r="W16" i="146"/>
  <c r="V16" i="146" s="1"/>
  <c r="W17" i="146"/>
  <c r="V17" i="146" s="1"/>
  <c r="O8" i="138"/>
  <c r="N8" i="138" s="1"/>
  <c r="I8" i="138"/>
  <c r="H8" i="138" s="1"/>
  <c r="O9" i="138"/>
  <c r="N9" i="138" s="1"/>
  <c r="I9" i="138"/>
  <c r="H9" i="138" s="1"/>
  <c r="O10" i="138"/>
  <c r="N10" i="138" s="1"/>
  <c r="P10" i="138" s="1"/>
  <c r="I10" i="138"/>
  <c r="H10" i="138" s="1"/>
  <c r="J10" i="138" s="1"/>
  <c r="O8" i="139"/>
  <c r="N8" i="139" s="1"/>
  <c r="I8" i="139"/>
  <c r="H8" i="139" s="1"/>
  <c r="O9" i="139"/>
  <c r="N9" i="139" s="1"/>
  <c r="I9" i="139"/>
  <c r="H9" i="139" s="1"/>
  <c r="O10" i="139"/>
  <c r="N10" i="139" s="1"/>
  <c r="I10" i="139"/>
  <c r="H10" i="139" s="1"/>
  <c r="O14" i="139"/>
  <c r="N14" i="139" s="1"/>
  <c r="I14" i="139"/>
  <c r="H14" i="139" s="1"/>
  <c r="O13" i="139"/>
  <c r="N13" i="139" s="1"/>
  <c r="I13" i="139"/>
  <c r="H13" i="139" s="1"/>
  <c r="O12" i="139"/>
  <c r="N12" i="139" s="1"/>
  <c r="I12" i="139"/>
  <c r="H12" i="139" s="1"/>
  <c r="O11" i="139"/>
  <c r="N11" i="139" s="1"/>
  <c r="P11" i="139" s="1"/>
  <c r="I11" i="139"/>
  <c r="H11" i="139" s="1"/>
  <c r="J11" i="139" s="1"/>
  <c r="O8" i="124"/>
  <c r="N8" i="124" s="1"/>
  <c r="I8" i="124"/>
  <c r="H8" i="124" s="1"/>
  <c r="O9" i="124"/>
  <c r="N9" i="124" s="1"/>
  <c r="I9" i="124"/>
  <c r="H9" i="124" s="1"/>
  <c r="O10" i="124"/>
  <c r="N10" i="124" s="1"/>
  <c r="P10" i="124" s="1"/>
  <c r="I10" i="124"/>
  <c r="H10" i="124" s="1"/>
  <c r="J10" i="124" s="1"/>
  <c r="O8" i="68"/>
  <c r="N8" i="68" s="1"/>
  <c r="I8" i="68"/>
  <c r="H8" i="68" s="1"/>
  <c r="O9" i="68"/>
  <c r="N9" i="68" s="1"/>
  <c r="I9" i="68"/>
  <c r="H9" i="68" s="1"/>
  <c r="O10" i="68"/>
  <c r="N10" i="68" s="1"/>
  <c r="I10" i="68"/>
  <c r="H10" i="68" s="1"/>
  <c r="O11" i="68"/>
  <c r="N11" i="68" s="1"/>
  <c r="I11" i="68"/>
  <c r="H11" i="68" s="1"/>
  <c r="O12" i="68"/>
  <c r="N12" i="68" s="1"/>
  <c r="I12" i="68"/>
  <c r="H12" i="68" s="1"/>
  <c r="O17" i="68"/>
  <c r="N17" i="68" s="1"/>
  <c r="I17" i="68"/>
  <c r="H17" i="68" s="1"/>
  <c r="O16" i="68"/>
  <c r="N16" i="68" s="1"/>
  <c r="I16" i="68"/>
  <c r="H16" i="68" s="1"/>
  <c r="O15" i="68"/>
  <c r="N15" i="68" s="1"/>
  <c r="I15" i="68"/>
  <c r="H15" i="68" s="1"/>
  <c r="O14" i="68"/>
  <c r="N14" i="68" s="1"/>
  <c r="I14" i="68"/>
  <c r="H14" i="68" s="1"/>
  <c r="O13" i="68"/>
  <c r="N13" i="68" s="1"/>
  <c r="P13" i="68" s="1"/>
  <c r="I13" i="68"/>
  <c r="H13" i="68" s="1"/>
  <c r="J13" i="68" s="1"/>
  <c r="O8" i="149"/>
  <c r="N8" i="149" s="1"/>
  <c r="I8" i="149"/>
  <c r="H8" i="149" s="1"/>
  <c r="O9" i="149"/>
  <c r="N9" i="149" s="1"/>
  <c r="I9" i="149"/>
  <c r="H9" i="149" s="1"/>
  <c r="O10" i="149"/>
  <c r="N10" i="149" s="1"/>
  <c r="I10" i="149"/>
  <c r="H10" i="149" s="1"/>
  <c r="O11" i="149"/>
  <c r="N11" i="149" s="1"/>
  <c r="I11" i="149"/>
  <c r="H11" i="149" s="1"/>
  <c r="O12" i="149"/>
  <c r="N12" i="149" s="1"/>
  <c r="I12" i="149"/>
  <c r="H12" i="149" s="1"/>
  <c r="O13" i="149"/>
  <c r="N13" i="149" s="1"/>
  <c r="I13" i="149"/>
  <c r="H13" i="149" s="1"/>
  <c r="O14" i="149"/>
  <c r="N14" i="149" s="1"/>
  <c r="I14" i="149"/>
  <c r="H14" i="149" s="1"/>
  <c r="O18" i="149"/>
  <c r="N18" i="149" s="1"/>
  <c r="I18" i="149"/>
  <c r="H18" i="149" s="1"/>
  <c r="O17" i="149"/>
  <c r="N17" i="149" s="1"/>
  <c r="I17" i="149"/>
  <c r="H17" i="149" s="1"/>
  <c r="O16" i="149"/>
  <c r="N16" i="149" s="1"/>
  <c r="I16" i="149"/>
  <c r="H16" i="149" s="1"/>
  <c r="O15" i="149"/>
  <c r="N15" i="149" s="1"/>
  <c r="P15" i="149" s="1"/>
  <c r="I15" i="149"/>
  <c r="H15" i="149" s="1"/>
  <c r="J15" i="149" s="1"/>
  <c r="O8" i="67"/>
  <c r="N8" i="67" s="1"/>
  <c r="I8" i="67"/>
  <c r="H8" i="67" s="1"/>
  <c r="O9" i="67"/>
  <c r="N9" i="67" s="1"/>
  <c r="I9" i="67"/>
  <c r="H9" i="67" s="1"/>
  <c r="O10" i="67"/>
  <c r="N10" i="67" s="1"/>
  <c r="I10" i="67"/>
  <c r="H10" i="67" s="1"/>
  <c r="O14" i="67"/>
  <c r="N14" i="67" s="1"/>
  <c r="I14" i="67"/>
  <c r="H14" i="67" s="1"/>
  <c r="O13" i="67"/>
  <c r="N13" i="67" s="1"/>
  <c r="I13" i="67"/>
  <c r="H13" i="67" s="1"/>
  <c r="O12" i="67"/>
  <c r="N12" i="67" s="1"/>
  <c r="I12" i="67"/>
  <c r="H12" i="67" s="1"/>
  <c r="O11" i="67"/>
  <c r="N11" i="67" s="1"/>
  <c r="P11" i="67" s="1"/>
  <c r="I11" i="67"/>
  <c r="H11" i="67" s="1"/>
  <c r="J11" i="67" s="1"/>
  <c r="O8" i="104"/>
  <c r="N8" i="104" s="1"/>
  <c r="I8" i="104"/>
  <c r="H8" i="104" s="1"/>
  <c r="O9" i="104"/>
  <c r="N9" i="104" s="1"/>
  <c r="I9" i="104"/>
  <c r="H9" i="104" s="1"/>
  <c r="O10" i="104"/>
  <c r="N10" i="104" s="1"/>
  <c r="I10" i="104"/>
  <c r="H10" i="104" s="1"/>
  <c r="O11" i="104"/>
  <c r="N11" i="104" s="1"/>
  <c r="I11" i="104"/>
  <c r="H11" i="104" s="1"/>
  <c r="O14" i="104"/>
  <c r="N14" i="104" s="1"/>
  <c r="I14" i="104"/>
  <c r="H14" i="104" s="1"/>
  <c r="O13" i="104"/>
  <c r="N13" i="104" s="1"/>
  <c r="I13" i="104"/>
  <c r="H13" i="104" s="1"/>
  <c r="O12" i="104"/>
  <c r="N12" i="104" s="1"/>
  <c r="P12" i="104" s="1"/>
  <c r="I12" i="104"/>
  <c r="H12" i="104" s="1"/>
  <c r="J12" i="104" s="1"/>
  <c r="O8" i="66"/>
  <c r="N8" i="66" s="1"/>
  <c r="I8" i="66"/>
  <c r="H8" i="66" s="1"/>
  <c r="O9" i="66"/>
  <c r="N9" i="66" s="1"/>
  <c r="I9" i="66"/>
  <c r="H9" i="66" s="1"/>
  <c r="O11" i="66"/>
  <c r="N11" i="66" s="1"/>
  <c r="I11" i="66"/>
  <c r="H11" i="66" s="1"/>
  <c r="O10" i="66"/>
  <c r="N10" i="66" s="1"/>
  <c r="I10" i="66"/>
  <c r="H10" i="66" s="1"/>
  <c r="O12" i="66"/>
  <c r="N12" i="66" s="1"/>
  <c r="I12" i="66"/>
  <c r="H12" i="66" s="1"/>
  <c r="O13" i="66"/>
  <c r="N13" i="66" s="1"/>
  <c r="I13" i="66"/>
  <c r="H13" i="66" s="1"/>
  <c r="O15" i="66"/>
  <c r="N15" i="66" s="1"/>
  <c r="I15" i="66"/>
  <c r="H15" i="66" s="1"/>
  <c r="O14" i="66"/>
  <c r="N14" i="66" s="1"/>
  <c r="I14" i="66"/>
  <c r="H14" i="66" s="1"/>
  <c r="O16" i="66"/>
  <c r="N16" i="66" s="1"/>
  <c r="I16" i="66"/>
  <c r="H16" i="66" s="1"/>
  <c r="O18" i="66"/>
  <c r="N18" i="66" s="1"/>
  <c r="I18" i="66"/>
  <c r="H18" i="66" s="1"/>
  <c r="O17" i="66"/>
  <c r="N17" i="66" s="1"/>
  <c r="P17" i="66" s="1"/>
  <c r="I17" i="66"/>
  <c r="H17" i="66" s="1"/>
  <c r="J17" i="66" s="1"/>
  <c r="O8" i="148"/>
  <c r="N8" i="148" s="1"/>
  <c r="I8" i="148"/>
  <c r="H8" i="148" s="1"/>
  <c r="O9" i="148"/>
  <c r="N9" i="148" s="1"/>
  <c r="I9" i="148"/>
  <c r="H9" i="148" s="1"/>
  <c r="O10" i="148"/>
  <c r="N10" i="148" s="1"/>
  <c r="I10" i="148"/>
  <c r="H10" i="148" s="1"/>
  <c r="O11" i="148"/>
  <c r="N11" i="148" s="1"/>
  <c r="I11" i="148"/>
  <c r="H11" i="148" s="1"/>
  <c r="O13" i="148"/>
  <c r="N13" i="148" s="1"/>
  <c r="I13" i="148"/>
  <c r="H13" i="148" s="1"/>
  <c r="O12" i="148"/>
  <c r="N12" i="148" s="1"/>
  <c r="I12" i="148"/>
  <c r="H12" i="148" s="1"/>
  <c r="O15" i="148"/>
  <c r="N15" i="148" s="1"/>
  <c r="I15" i="148"/>
  <c r="H15" i="148" s="1"/>
  <c r="O14" i="148"/>
  <c r="N14" i="148" s="1"/>
  <c r="P14" i="148" s="1"/>
  <c r="I14" i="148"/>
  <c r="H14" i="148" s="1"/>
  <c r="J14" i="148" s="1"/>
  <c r="O15" i="80"/>
  <c r="N15" i="80" s="1"/>
  <c r="I15" i="80"/>
  <c r="H15" i="80" s="1"/>
  <c r="O16" i="80"/>
  <c r="N16" i="80" s="1"/>
  <c r="I16" i="80"/>
  <c r="H16" i="80" s="1"/>
  <c r="O18" i="80"/>
  <c r="N18" i="80" s="1"/>
  <c r="I18" i="80"/>
  <c r="H18" i="80" s="1"/>
  <c r="O19" i="80"/>
  <c r="N19" i="80" s="1"/>
  <c r="I19" i="80"/>
  <c r="H19" i="80" s="1"/>
  <c r="O14" i="80"/>
  <c r="N14" i="80" s="1"/>
  <c r="I14" i="80"/>
  <c r="H14" i="80" s="1"/>
  <c r="O20" i="80"/>
  <c r="N20" i="80" s="1"/>
  <c r="I20" i="80"/>
  <c r="H20" i="80" s="1"/>
  <c r="O13" i="80"/>
  <c r="N13" i="80" s="1"/>
  <c r="I13" i="80"/>
  <c r="H13" i="80" s="1"/>
  <c r="O12" i="80"/>
  <c r="N12" i="80" s="1"/>
  <c r="I12" i="80"/>
  <c r="H12" i="80" s="1"/>
  <c r="O11" i="80"/>
  <c r="N11" i="80" s="1"/>
  <c r="I11" i="80"/>
  <c r="H11" i="80" s="1"/>
  <c r="O21" i="80"/>
  <c r="N21" i="80" s="1"/>
  <c r="I21" i="80"/>
  <c r="H21" i="80" s="1"/>
  <c r="O17" i="80"/>
  <c r="N17" i="80" s="1"/>
  <c r="P17" i="80" s="1"/>
  <c r="I17" i="80"/>
  <c r="H17" i="80" s="1"/>
  <c r="J17" i="80" s="1"/>
  <c r="O12" i="78"/>
  <c r="N12" i="78" s="1"/>
  <c r="I12" i="78"/>
  <c r="H12" i="78" s="1"/>
  <c r="O17" i="78"/>
  <c r="N17" i="78" s="1"/>
  <c r="I17" i="78"/>
  <c r="H17" i="78" s="1"/>
  <c r="O16" i="78"/>
  <c r="N16" i="78" s="1"/>
  <c r="I16" i="78"/>
  <c r="H16" i="78" s="1"/>
  <c r="O15" i="78"/>
  <c r="N15" i="78" s="1"/>
  <c r="I15" i="78"/>
  <c r="H15" i="78" s="1"/>
  <c r="O13" i="78"/>
  <c r="N13" i="78" s="1"/>
  <c r="I13" i="78"/>
  <c r="H13" i="78" s="1"/>
  <c r="O21" i="78"/>
  <c r="N21" i="78" s="1"/>
  <c r="I21" i="78"/>
  <c r="H21" i="78" s="1"/>
  <c r="O19" i="78"/>
  <c r="N19" i="78" s="1"/>
  <c r="I19" i="78"/>
  <c r="H19" i="78" s="1"/>
  <c r="O20" i="78"/>
  <c r="N20" i="78" s="1"/>
  <c r="I20" i="78"/>
  <c r="H20" i="78" s="1"/>
  <c r="O18" i="78"/>
  <c r="N18" i="78" s="1"/>
  <c r="I18" i="78"/>
  <c r="H18" i="78" s="1"/>
  <c r="O11" i="78"/>
  <c r="N11" i="78" s="1"/>
  <c r="I11" i="78"/>
  <c r="H11" i="78" s="1"/>
  <c r="O14" i="78"/>
  <c r="N14" i="78" s="1"/>
  <c r="P14" i="78" s="1"/>
  <c r="I14" i="78"/>
  <c r="H14" i="78" s="1"/>
  <c r="J14" i="78" s="1"/>
  <c r="O20" i="145"/>
  <c r="N20" i="145" s="1"/>
  <c r="P20" i="145" s="1"/>
  <c r="I20" i="145"/>
  <c r="H20" i="145"/>
  <c r="O14" i="145"/>
  <c r="N14" i="145"/>
  <c r="I14" i="145"/>
  <c r="H14" i="145"/>
  <c r="O19" i="145"/>
  <c r="N19" i="145"/>
  <c r="I19" i="145"/>
  <c r="H19" i="145"/>
  <c r="O13" i="145"/>
  <c r="N13" i="145"/>
  <c r="I13" i="145"/>
  <c r="H13" i="145"/>
  <c r="O17" i="145"/>
  <c r="N17" i="145"/>
  <c r="I17" i="145"/>
  <c r="H17" i="145"/>
  <c r="O15" i="145"/>
  <c r="N15" i="145"/>
  <c r="I15" i="145"/>
  <c r="H15" i="145"/>
  <c r="O12" i="145"/>
  <c r="N12" i="145"/>
  <c r="I12" i="145"/>
  <c r="H12" i="145"/>
  <c r="O18" i="145"/>
  <c r="N18" i="145"/>
  <c r="I18" i="145"/>
  <c r="H18" i="145"/>
  <c r="O16" i="145"/>
  <c r="N16" i="145"/>
  <c r="I16" i="145"/>
  <c r="H16" i="145"/>
  <c r="O21" i="145"/>
  <c r="N21" i="145"/>
  <c r="I21" i="145"/>
  <c r="H21" i="145"/>
  <c r="O11" i="145"/>
  <c r="N11" i="145"/>
  <c r="I11" i="145"/>
  <c r="H11" i="145"/>
  <c r="J11" i="145" s="1"/>
  <c r="P17" i="86" l="1"/>
  <c r="J11" i="142"/>
  <c r="P13" i="110"/>
  <c r="P17" i="110"/>
  <c r="J14" i="110"/>
  <c r="P14" i="110"/>
  <c r="J15" i="110"/>
  <c r="K15" i="110" s="1"/>
  <c r="P15" i="110"/>
  <c r="J16" i="110"/>
  <c r="P16" i="110"/>
  <c r="J11" i="110"/>
  <c r="P11" i="110"/>
  <c r="J12" i="110"/>
  <c r="P12" i="110"/>
  <c r="J13" i="110"/>
  <c r="K16" i="110" s="1"/>
  <c r="X15" i="147"/>
  <c r="X20" i="147"/>
  <c r="X19" i="147"/>
  <c r="X21" i="147"/>
  <c r="X18" i="147"/>
  <c r="X17" i="147"/>
  <c r="X16" i="147"/>
  <c r="X14" i="147"/>
  <c r="X11" i="147"/>
  <c r="X12" i="147"/>
  <c r="X13" i="147"/>
  <c r="AA19" i="147" s="1"/>
  <c r="X13" i="146"/>
  <c r="X17" i="146"/>
  <c r="X16" i="146"/>
  <c r="X15" i="146"/>
  <c r="X18" i="146"/>
  <c r="X12" i="146"/>
  <c r="X14" i="146"/>
  <c r="X11" i="146"/>
  <c r="J12" i="131"/>
  <c r="J11" i="131"/>
  <c r="K11" i="131" s="1"/>
  <c r="P12" i="131"/>
  <c r="P11" i="131"/>
  <c r="J13" i="133"/>
  <c r="J12" i="133"/>
  <c r="K12" i="133" s="1"/>
  <c r="J11" i="133"/>
  <c r="K11" i="133" s="1"/>
  <c r="P13" i="133"/>
  <c r="P12" i="133"/>
  <c r="Q12" i="133" s="1"/>
  <c r="P11" i="133"/>
  <c r="Q11" i="133" s="1"/>
  <c r="J16" i="143"/>
  <c r="J15" i="143"/>
  <c r="J13" i="143"/>
  <c r="J11" i="143"/>
  <c r="J14" i="143"/>
  <c r="J12" i="143"/>
  <c r="P16" i="143"/>
  <c r="P15" i="143"/>
  <c r="P13" i="143"/>
  <c r="P11" i="143"/>
  <c r="P14" i="143"/>
  <c r="P12" i="143"/>
  <c r="J12" i="142"/>
  <c r="K14" i="142" s="1"/>
  <c r="J13" i="142"/>
  <c r="P12" i="142"/>
  <c r="Q12" i="142" s="1"/>
  <c r="P13" i="142"/>
  <c r="J18" i="87"/>
  <c r="J19" i="87"/>
  <c r="J17" i="87"/>
  <c r="J15" i="87"/>
  <c r="J14" i="87"/>
  <c r="J16" i="87"/>
  <c r="J13" i="87"/>
  <c r="J12" i="87"/>
  <c r="K12" i="87" s="1"/>
  <c r="J11" i="87"/>
  <c r="P18" i="87"/>
  <c r="P19" i="87"/>
  <c r="P17" i="87"/>
  <c r="P15" i="87"/>
  <c r="P14" i="87"/>
  <c r="P16" i="87"/>
  <c r="P13" i="87"/>
  <c r="P12" i="87"/>
  <c r="P11" i="87"/>
  <c r="Q11" i="87" s="1"/>
  <c r="J16" i="86"/>
  <c r="J15" i="86"/>
  <c r="P15" i="86"/>
  <c r="J11" i="86"/>
  <c r="P11" i="86"/>
  <c r="J13" i="86"/>
  <c r="P13" i="86"/>
  <c r="J14" i="86"/>
  <c r="P14" i="86"/>
  <c r="J12" i="86"/>
  <c r="K12" i="86" s="1"/>
  <c r="P12" i="86"/>
  <c r="Q17" i="86"/>
  <c r="P16" i="86"/>
  <c r="Q16" i="86" s="1"/>
  <c r="J18" i="76"/>
  <c r="J19" i="76"/>
  <c r="J20" i="76"/>
  <c r="J17" i="76"/>
  <c r="J16" i="76"/>
  <c r="J14" i="76"/>
  <c r="J15" i="76"/>
  <c r="J12" i="76"/>
  <c r="J13" i="76"/>
  <c r="J11" i="76"/>
  <c r="P18" i="76"/>
  <c r="P19" i="76"/>
  <c r="P20" i="76"/>
  <c r="P17" i="76"/>
  <c r="P16" i="76"/>
  <c r="P14" i="76"/>
  <c r="P15" i="76"/>
  <c r="P12" i="76"/>
  <c r="P13" i="76"/>
  <c r="Q13" i="76" s="1"/>
  <c r="P11" i="76"/>
  <c r="K11" i="110"/>
  <c r="R11" i="110" s="1"/>
  <c r="Q11" i="110"/>
  <c r="K12" i="110"/>
  <c r="R12" i="110" s="1"/>
  <c r="Q12" i="110"/>
  <c r="Q13" i="110"/>
  <c r="Q14" i="110"/>
  <c r="Q15" i="110"/>
  <c r="Q16" i="110"/>
  <c r="K13" i="110"/>
  <c r="R13" i="110" s="1"/>
  <c r="J19" i="147"/>
  <c r="J21" i="147"/>
  <c r="J18" i="147"/>
  <c r="J17" i="147"/>
  <c r="J16" i="147"/>
  <c r="J14" i="147"/>
  <c r="J11" i="147"/>
  <c r="J12" i="147"/>
  <c r="J13" i="147"/>
  <c r="J15" i="147"/>
  <c r="P19" i="147"/>
  <c r="P21" i="147"/>
  <c r="P18" i="147"/>
  <c r="P17" i="147"/>
  <c r="P16" i="147"/>
  <c r="P14" i="147"/>
  <c r="P11" i="147"/>
  <c r="P12" i="147"/>
  <c r="P13" i="147"/>
  <c r="Q13" i="147" s="1"/>
  <c r="P15" i="147"/>
  <c r="J16" i="146"/>
  <c r="J15" i="146"/>
  <c r="J18" i="146"/>
  <c r="J12" i="146"/>
  <c r="J14" i="146"/>
  <c r="J11" i="146"/>
  <c r="K11" i="146" s="1"/>
  <c r="J13" i="146"/>
  <c r="P16" i="146"/>
  <c r="P15" i="146"/>
  <c r="P18" i="146"/>
  <c r="P12" i="146"/>
  <c r="P14" i="146"/>
  <c r="P11" i="146"/>
  <c r="P13" i="146"/>
  <c r="J10" i="125"/>
  <c r="J11" i="125"/>
  <c r="K11" i="125" s="1"/>
  <c r="J8" i="125"/>
  <c r="P10" i="125"/>
  <c r="P11" i="125"/>
  <c r="P8" i="125"/>
  <c r="AA15" i="147"/>
  <c r="AA17" i="147"/>
  <c r="AA18" i="147"/>
  <c r="AA21" i="147"/>
  <c r="AA11" i="147"/>
  <c r="Z11" i="146"/>
  <c r="Z14" i="146"/>
  <c r="Z16" i="146"/>
  <c r="Z18" i="146"/>
  <c r="Z13" i="146"/>
  <c r="Z15" i="146"/>
  <c r="Z17" i="146"/>
  <c r="J9" i="138"/>
  <c r="K9" i="138" s="1"/>
  <c r="J8" i="138"/>
  <c r="K8" i="138" s="1"/>
  <c r="P9" i="138"/>
  <c r="P8" i="138"/>
  <c r="Q8" i="138" s="1"/>
  <c r="J12" i="139"/>
  <c r="J13" i="139"/>
  <c r="J14" i="139"/>
  <c r="J10" i="139"/>
  <c r="J9" i="139"/>
  <c r="J8" i="139"/>
  <c r="K11" i="139" s="1"/>
  <c r="P12" i="139"/>
  <c r="P13" i="139"/>
  <c r="P14" i="139"/>
  <c r="P10" i="139"/>
  <c r="P9" i="139"/>
  <c r="P8" i="139"/>
  <c r="Q12" i="139" s="1"/>
  <c r="Q13" i="139"/>
  <c r="K10" i="139"/>
  <c r="K9" i="139"/>
  <c r="Q9" i="139"/>
  <c r="Q8" i="139"/>
  <c r="K12" i="139"/>
  <c r="K13" i="139"/>
  <c r="R13" i="139" s="1"/>
  <c r="K14" i="139"/>
  <c r="Q10" i="139"/>
  <c r="K8" i="139"/>
  <c r="J9" i="124"/>
  <c r="J8" i="124"/>
  <c r="K8" i="124" s="1"/>
  <c r="P9" i="124"/>
  <c r="P8" i="124"/>
  <c r="J14" i="68"/>
  <c r="J15" i="68"/>
  <c r="J16" i="68"/>
  <c r="J17" i="68"/>
  <c r="J12" i="68"/>
  <c r="J11" i="68"/>
  <c r="J10" i="68"/>
  <c r="J9" i="68"/>
  <c r="J8" i="68"/>
  <c r="K8" i="68" s="1"/>
  <c r="P14" i="68"/>
  <c r="P15" i="68"/>
  <c r="P16" i="68"/>
  <c r="P17" i="68"/>
  <c r="P12" i="68"/>
  <c r="P11" i="68"/>
  <c r="P10" i="68"/>
  <c r="P9" i="68"/>
  <c r="P8" i="68"/>
  <c r="J21" i="80"/>
  <c r="J11" i="80"/>
  <c r="K17" i="80" s="1"/>
  <c r="J12" i="80"/>
  <c r="J13" i="80"/>
  <c r="J20" i="80"/>
  <c r="J14" i="80"/>
  <c r="J19" i="80"/>
  <c r="J18" i="80"/>
  <c r="J16" i="80"/>
  <c r="J15" i="80"/>
  <c r="P21" i="80"/>
  <c r="P11" i="80"/>
  <c r="Q17" i="80" s="1"/>
  <c r="P12" i="80"/>
  <c r="P13" i="80"/>
  <c r="P20" i="80"/>
  <c r="P14" i="80"/>
  <c r="P19" i="80"/>
  <c r="P18" i="80"/>
  <c r="P16" i="80"/>
  <c r="P15" i="80"/>
  <c r="J16" i="149"/>
  <c r="J17" i="149"/>
  <c r="J18" i="149"/>
  <c r="J14" i="149"/>
  <c r="J13" i="149"/>
  <c r="J12" i="149"/>
  <c r="J11" i="149"/>
  <c r="J10" i="149"/>
  <c r="J9" i="149"/>
  <c r="J8" i="149"/>
  <c r="K8" i="149" s="1"/>
  <c r="P16" i="149"/>
  <c r="P17" i="149"/>
  <c r="P18" i="149"/>
  <c r="P14" i="149"/>
  <c r="P13" i="149"/>
  <c r="P12" i="149"/>
  <c r="P11" i="149"/>
  <c r="P10" i="149"/>
  <c r="P9" i="149"/>
  <c r="Q9" i="149" s="1"/>
  <c r="P8" i="149"/>
  <c r="J21" i="145"/>
  <c r="J16" i="145"/>
  <c r="P16" i="145"/>
  <c r="J18" i="145"/>
  <c r="J12" i="145"/>
  <c r="P12" i="145"/>
  <c r="P15" i="145"/>
  <c r="P17" i="145"/>
  <c r="P13" i="145"/>
  <c r="P19" i="145"/>
  <c r="P14" i="145"/>
  <c r="P11" i="145"/>
  <c r="P21" i="145"/>
  <c r="P18" i="145"/>
  <c r="J12" i="67"/>
  <c r="J13" i="67"/>
  <c r="J14" i="67"/>
  <c r="J10" i="67"/>
  <c r="J9" i="67"/>
  <c r="J8" i="67"/>
  <c r="K8" i="67" s="1"/>
  <c r="P12" i="67"/>
  <c r="P13" i="67"/>
  <c r="P14" i="67"/>
  <c r="P10" i="67"/>
  <c r="P9" i="67"/>
  <c r="P8" i="67"/>
  <c r="J13" i="104"/>
  <c r="J14" i="104"/>
  <c r="J11" i="104"/>
  <c r="J10" i="104"/>
  <c r="J9" i="104"/>
  <c r="K9" i="104" s="1"/>
  <c r="J8" i="104"/>
  <c r="P13" i="104"/>
  <c r="P14" i="104"/>
  <c r="P11" i="104"/>
  <c r="P10" i="104"/>
  <c r="P9" i="104"/>
  <c r="P8" i="104"/>
  <c r="J18" i="66"/>
  <c r="J16" i="66"/>
  <c r="J14" i="66"/>
  <c r="J15" i="66"/>
  <c r="J13" i="66"/>
  <c r="J12" i="66"/>
  <c r="J10" i="66"/>
  <c r="J11" i="66"/>
  <c r="J9" i="66"/>
  <c r="J8" i="66"/>
  <c r="K8" i="66" s="1"/>
  <c r="P18" i="66"/>
  <c r="P16" i="66"/>
  <c r="P14" i="66"/>
  <c r="P15" i="66"/>
  <c r="P13" i="66"/>
  <c r="P12" i="66"/>
  <c r="P10" i="66"/>
  <c r="P11" i="66"/>
  <c r="P9" i="66"/>
  <c r="P8" i="66"/>
  <c r="J15" i="148"/>
  <c r="J12" i="148"/>
  <c r="J13" i="148"/>
  <c r="J11" i="148"/>
  <c r="J10" i="148"/>
  <c r="J9" i="148"/>
  <c r="J8" i="148"/>
  <c r="K8" i="148" s="1"/>
  <c r="P15" i="148"/>
  <c r="P12" i="148"/>
  <c r="P13" i="148"/>
  <c r="P11" i="148"/>
  <c r="P10" i="148"/>
  <c r="P9" i="148"/>
  <c r="P8" i="148"/>
  <c r="J11" i="78"/>
  <c r="K14" i="78" s="1"/>
  <c r="J18" i="78"/>
  <c r="J20" i="78"/>
  <c r="J19" i="78"/>
  <c r="J21" i="78"/>
  <c r="J13" i="78"/>
  <c r="J15" i="78"/>
  <c r="J16" i="78"/>
  <c r="J17" i="78"/>
  <c r="J12" i="78"/>
  <c r="P11" i="78"/>
  <c r="P18" i="78"/>
  <c r="P20" i="78"/>
  <c r="P19" i="78"/>
  <c r="P21" i="78"/>
  <c r="P13" i="78"/>
  <c r="P15" i="78"/>
  <c r="P16" i="78"/>
  <c r="P17" i="78"/>
  <c r="P12" i="78"/>
  <c r="Q14" i="78" s="1"/>
  <c r="J15" i="145"/>
  <c r="J13" i="145"/>
  <c r="J20" i="145"/>
  <c r="J17" i="145"/>
  <c r="J19" i="145"/>
  <c r="J14" i="145"/>
  <c r="Q21" i="80"/>
  <c r="Q11" i="80"/>
  <c r="Q12" i="80"/>
  <c r="Q13" i="80"/>
  <c r="Q20" i="80"/>
  <c r="Q14" i="80"/>
  <c r="Q19" i="80"/>
  <c r="Q18" i="80"/>
  <c r="K16" i="80"/>
  <c r="Q16" i="80"/>
  <c r="Q15" i="80"/>
  <c r="K21" i="80"/>
  <c r="R21" i="80" s="1"/>
  <c r="K11" i="80"/>
  <c r="K12" i="80"/>
  <c r="R12" i="80" s="1"/>
  <c r="K13" i="80"/>
  <c r="K20" i="80"/>
  <c r="R20" i="80" s="1"/>
  <c r="K14" i="80"/>
  <c r="K19" i="80"/>
  <c r="R19" i="80" s="1"/>
  <c r="K18" i="80"/>
  <c r="K15" i="80"/>
  <c r="R15" i="80" s="1"/>
  <c r="Q11" i="78"/>
  <c r="Q18" i="78"/>
  <c r="Q20" i="78"/>
  <c r="Q19" i="78"/>
  <c r="Q21" i="78"/>
  <c r="Q13" i="78"/>
  <c r="Q15" i="78"/>
  <c r="K16" i="78"/>
  <c r="K17" i="78"/>
  <c r="Q17" i="78"/>
  <c r="Q12" i="78"/>
  <c r="K11" i="78"/>
  <c r="R11" i="78" s="1"/>
  <c r="K18" i="78"/>
  <c r="K20" i="78"/>
  <c r="R20" i="78" s="1"/>
  <c r="K19" i="78"/>
  <c r="K21" i="78"/>
  <c r="R21" i="78" s="1"/>
  <c r="K13" i="78"/>
  <c r="K15" i="78"/>
  <c r="R15" i="78" s="1"/>
  <c r="Q16" i="78"/>
  <c r="K12" i="78"/>
  <c r="R12" i="78" s="1"/>
  <c r="K16" i="145"/>
  <c r="K18" i="145"/>
  <c r="K12" i="145"/>
  <c r="K15" i="145"/>
  <c r="K17" i="145"/>
  <c r="K13" i="145"/>
  <c r="K19" i="145"/>
  <c r="K14" i="145"/>
  <c r="Q20" i="145"/>
  <c r="Q21" i="145"/>
  <c r="Q16" i="145"/>
  <c r="Q18" i="145"/>
  <c r="Q12" i="145"/>
  <c r="Q15" i="145"/>
  <c r="Q17" i="145"/>
  <c r="Q13" i="145"/>
  <c r="Q19" i="145"/>
  <c r="Q14" i="145"/>
  <c r="K20" i="145"/>
  <c r="R20" i="145" s="1"/>
  <c r="W13" i="110"/>
  <c r="V13" i="110"/>
  <c r="W12" i="110"/>
  <c r="V12" i="110"/>
  <c r="W11" i="110"/>
  <c r="V11" i="110"/>
  <c r="W16" i="110"/>
  <c r="V16" i="110"/>
  <c r="W15" i="110"/>
  <c r="V15" i="110"/>
  <c r="W14" i="110"/>
  <c r="V14" i="110"/>
  <c r="W17" i="110"/>
  <c r="V17" i="110"/>
  <c r="X17" i="110" s="1"/>
  <c r="W11" i="76"/>
  <c r="V11" i="76" s="1"/>
  <c r="W12" i="76"/>
  <c r="V12" i="76" s="1"/>
  <c r="W15" i="76"/>
  <c r="V15" i="76" s="1"/>
  <c r="W14" i="76"/>
  <c r="V14" i="76" s="1"/>
  <c r="W16" i="76"/>
  <c r="V16" i="76" s="1"/>
  <c r="W17" i="76"/>
  <c r="V17" i="76" s="1"/>
  <c r="W20" i="76"/>
  <c r="V20" i="76" s="1"/>
  <c r="W19" i="76"/>
  <c r="V19" i="76" s="1"/>
  <c r="W18" i="76"/>
  <c r="V18" i="76" s="1"/>
  <c r="W21" i="76"/>
  <c r="V21" i="76" s="1"/>
  <c r="W12" i="86"/>
  <c r="V12" i="86" s="1"/>
  <c r="W14" i="86"/>
  <c r="V14" i="86" s="1"/>
  <c r="W13" i="86"/>
  <c r="V13" i="86" s="1"/>
  <c r="W11" i="86"/>
  <c r="V11" i="86" s="1"/>
  <c r="W15" i="86"/>
  <c r="V15" i="86" s="1"/>
  <c r="W16" i="86"/>
  <c r="V16" i="86" s="1"/>
  <c r="W17" i="86"/>
  <c r="V17" i="86" s="1"/>
  <c r="X17" i="86" s="1"/>
  <c r="W11" i="87"/>
  <c r="V11" i="87" s="1"/>
  <c r="W12" i="87"/>
  <c r="V12" i="87" s="1"/>
  <c r="W13" i="87"/>
  <c r="V13" i="87" s="1"/>
  <c r="W16" i="87"/>
  <c r="V16" i="87" s="1"/>
  <c r="W14" i="87"/>
  <c r="V14" i="87" s="1"/>
  <c r="W15" i="87"/>
  <c r="V15" i="87" s="1"/>
  <c r="W17" i="87"/>
  <c r="V17" i="87" s="1"/>
  <c r="W19" i="87"/>
  <c r="V19" i="87" s="1"/>
  <c r="W18" i="87"/>
  <c r="V18" i="87" s="1"/>
  <c r="W20" i="87"/>
  <c r="V20" i="87" s="1"/>
  <c r="O12" i="129"/>
  <c r="N12" i="129"/>
  <c r="I12" i="129"/>
  <c r="H12" i="129" s="1"/>
  <c r="O13" i="129"/>
  <c r="N13" i="129" s="1"/>
  <c r="I13" i="129"/>
  <c r="H13" i="129"/>
  <c r="O11" i="129"/>
  <c r="N11" i="129"/>
  <c r="I11" i="129"/>
  <c r="H11" i="129"/>
  <c r="O17" i="79"/>
  <c r="N17" i="79" s="1"/>
  <c r="I17" i="79"/>
  <c r="H17" i="79" s="1"/>
  <c r="J17" i="79" s="1"/>
  <c r="O14" i="79"/>
  <c r="N14" i="79" s="1"/>
  <c r="P14" i="79" s="1"/>
  <c r="I14" i="79"/>
  <c r="H14" i="79"/>
  <c r="O13" i="79"/>
  <c r="N13" i="79"/>
  <c r="I13" i="79"/>
  <c r="H13" i="79"/>
  <c r="O12" i="79"/>
  <c r="N12" i="79"/>
  <c r="I12" i="79"/>
  <c r="H12" i="79"/>
  <c r="O16" i="79"/>
  <c r="N16" i="79"/>
  <c r="I16" i="79"/>
  <c r="H16" i="79"/>
  <c r="O15" i="79"/>
  <c r="N15" i="79"/>
  <c r="I15" i="79"/>
  <c r="H15" i="79"/>
  <c r="O11" i="79"/>
  <c r="N11" i="79"/>
  <c r="I11" i="79"/>
  <c r="H11" i="79"/>
  <c r="O13" i="112"/>
  <c r="N13" i="112" s="1"/>
  <c r="P13" i="112" s="1"/>
  <c r="I13" i="112"/>
  <c r="H13" i="112"/>
  <c r="O17" i="112"/>
  <c r="N17" i="112"/>
  <c r="I17" i="112"/>
  <c r="H17" i="112"/>
  <c r="O16" i="112"/>
  <c r="N16" i="112"/>
  <c r="I16" i="112"/>
  <c r="H16" i="112"/>
  <c r="O14" i="112"/>
  <c r="N14" i="112"/>
  <c r="I14" i="112"/>
  <c r="H14" i="112"/>
  <c r="O12" i="112"/>
  <c r="N12" i="112"/>
  <c r="I12" i="112"/>
  <c r="H12" i="112"/>
  <c r="O11" i="112"/>
  <c r="N11" i="112"/>
  <c r="I11" i="112"/>
  <c r="H11" i="112"/>
  <c r="O15" i="112"/>
  <c r="N15" i="112"/>
  <c r="I15" i="112"/>
  <c r="H15" i="112"/>
  <c r="J15" i="112" s="1"/>
  <c r="O12" i="144"/>
  <c r="N12" i="144" s="1"/>
  <c r="I12" i="144"/>
  <c r="H12" i="144" s="1"/>
  <c r="X15" i="86" l="1"/>
  <c r="X13" i="86"/>
  <c r="X12" i="86"/>
  <c r="X16" i="86"/>
  <c r="X11" i="86"/>
  <c r="X14" i="86"/>
  <c r="Q12" i="143"/>
  <c r="K12" i="143"/>
  <c r="Q15" i="143"/>
  <c r="Q17" i="143"/>
  <c r="K13" i="142"/>
  <c r="X11" i="76"/>
  <c r="X12" i="76"/>
  <c r="Q21" i="76"/>
  <c r="K11" i="76"/>
  <c r="X15" i="76"/>
  <c r="X13" i="76"/>
  <c r="X14" i="76"/>
  <c r="X21" i="76"/>
  <c r="X19" i="76"/>
  <c r="X20" i="76"/>
  <c r="X17" i="76"/>
  <c r="X16" i="76"/>
  <c r="X18" i="76"/>
  <c r="Q12" i="131"/>
  <c r="X11" i="87"/>
  <c r="Q12" i="87"/>
  <c r="K11" i="87"/>
  <c r="X20" i="87"/>
  <c r="X19" i="87"/>
  <c r="X15" i="87"/>
  <c r="X14" i="87"/>
  <c r="X16" i="87"/>
  <c r="X13" i="87"/>
  <c r="X12" i="87"/>
  <c r="X17" i="87"/>
  <c r="K17" i="110"/>
  <c r="K14" i="110"/>
  <c r="Q17" i="110"/>
  <c r="R17" i="110" s="1"/>
  <c r="X14" i="110"/>
  <c r="X15" i="110"/>
  <c r="X16" i="110"/>
  <c r="X11" i="110"/>
  <c r="X12" i="110"/>
  <c r="X13" i="110"/>
  <c r="K15" i="147"/>
  <c r="Q20" i="147"/>
  <c r="Q11" i="146"/>
  <c r="R11" i="146" s="1"/>
  <c r="Q11" i="131"/>
  <c r="R11" i="131" s="1"/>
  <c r="Q13" i="131"/>
  <c r="K12" i="131"/>
  <c r="R12" i="131" s="1"/>
  <c r="K13" i="131"/>
  <c r="R13" i="131" s="1"/>
  <c r="Q13" i="133"/>
  <c r="R11" i="133"/>
  <c r="K13" i="133"/>
  <c r="R13" i="133" s="1"/>
  <c r="Q14" i="133"/>
  <c r="R12" i="133"/>
  <c r="K14" i="133"/>
  <c r="R14" i="133" s="1"/>
  <c r="S14" i="133" s="1"/>
  <c r="K14" i="143"/>
  <c r="K13" i="143"/>
  <c r="K16" i="143"/>
  <c r="Q11" i="143"/>
  <c r="Q14" i="143"/>
  <c r="Q13" i="143"/>
  <c r="Q16" i="143"/>
  <c r="R12" i="143"/>
  <c r="K11" i="143"/>
  <c r="R11" i="143" s="1"/>
  <c r="K15" i="143"/>
  <c r="R15" i="143" s="1"/>
  <c r="K17" i="143"/>
  <c r="R17" i="143" s="1"/>
  <c r="Q13" i="142"/>
  <c r="Q11" i="142"/>
  <c r="K12" i="142"/>
  <c r="R12" i="142" s="1"/>
  <c r="R13" i="142"/>
  <c r="K11" i="142"/>
  <c r="R11" i="142" s="1"/>
  <c r="S11" i="142" s="1"/>
  <c r="Q13" i="87"/>
  <c r="Q14" i="87"/>
  <c r="Q17" i="87"/>
  <c r="Q18" i="87"/>
  <c r="R11" i="87"/>
  <c r="K13" i="87"/>
  <c r="K14" i="87"/>
  <c r="K17" i="87"/>
  <c r="K18" i="87"/>
  <c r="Q16" i="87"/>
  <c r="Q15" i="87"/>
  <c r="Q19" i="87"/>
  <c r="Q20" i="87"/>
  <c r="R12" i="87"/>
  <c r="K16" i="87"/>
  <c r="K15" i="87"/>
  <c r="K19" i="87"/>
  <c r="K20" i="87"/>
  <c r="Q12" i="86"/>
  <c r="Q14" i="86"/>
  <c r="Q13" i="86"/>
  <c r="Q11" i="86"/>
  <c r="Q15" i="86"/>
  <c r="K16" i="86"/>
  <c r="R16" i="86" s="1"/>
  <c r="R12" i="86"/>
  <c r="K14" i="86"/>
  <c r="R14" i="86" s="1"/>
  <c r="K13" i="86"/>
  <c r="R13" i="86" s="1"/>
  <c r="K11" i="86"/>
  <c r="R11" i="86" s="1"/>
  <c r="K15" i="86"/>
  <c r="R15" i="86" s="1"/>
  <c r="K17" i="86"/>
  <c r="R17" i="86" s="1"/>
  <c r="Q11" i="76"/>
  <c r="Q12" i="76"/>
  <c r="Q14" i="76"/>
  <c r="Q17" i="76"/>
  <c r="Q19" i="76"/>
  <c r="K13" i="76"/>
  <c r="R13" i="76" s="1"/>
  <c r="K15" i="76"/>
  <c r="K16" i="76"/>
  <c r="K20" i="76"/>
  <c r="K18" i="76"/>
  <c r="Q15" i="76"/>
  <c r="Q16" i="76"/>
  <c r="Q20" i="76"/>
  <c r="Q18" i="76"/>
  <c r="R11" i="76"/>
  <c r="K12" i="76"/>
  <c r="R12" i="76" s="1"/>
  <c r="K14" i="76"/>
  <c r="R14" i="76" s="1"/>
  <c r="K17" i="76"/>
  <c r="R17" i="76" s="1"/>
  <c r="K19" i="76"/>
  <c r="R19" i="76" s="1"/>
  <c r="K21" i="76"/>
  <c r="R21" i="76" s="1"/>
  <c r="R16" i="110"/>
  <c r="R14" i="110"/>
  <c r="R15" i="110"/>
  <c r="S13" i="110" s="1"/>
  <c r="Q15" i="147"/>
  <c r="Q12" i="147"/>
  <c r="Q14" i="147"/>
  <c r="Q17" i="147"/>
  <c r="Q21" i="147"/>
  <c r="K13" i="147"/>
  <c r="R13" i="147" s="1"/>
  <c r="K11" i="147"/>
  <c r="K16" i="147"/>
  <c r="K18" i="147"/>
  <c r="K19" i="147"/>
  <c r="Q11" i="147"/>
  <c r="Q16" i="147"/>
  <c r="Q18" i="147"/>
  <c r="Q19" i="147"/>
  <c r="R15" i="147"/>
  <c r="K12" i="147"/>
  <c r="R12" i="147" s="1"/>
  <c r="K14" i="147"/>
  <c r="R14" i="147" s="1"/>
  <c r="K17" i="147"/>
  <c r="R17" i="147" s="1"/>
  <c r="K21" i="147"/>
  <c r="R21" i="147" s="1"/>
  <c r="K20" i="147"/>
  <c r="R20" i="147" s="1"/>
  <c r="Q13" i="146"/>
  <c r="Q14" i="146"/>
  <c r="Q18" i="146"/>
  <c r="Q16" i="146"/>
  <c r="K13" i="146"/>
  <c r="R13" i="146" s="1"/>
  <c r="K14" i="146"/>
  <c r="R14" i="146" s="1"/>
  <c r="K18" i="146"/>
  <c r="R18" i="146" s="1"/>
  <c r="K16" i="146"/>
  <c r="R16" i="146" s="1"/>
  <c r="Q12" i="146"/>
  <c r="Q15" i="146"/>
  <c r="Q17" i="146"/>
  <c r="K12" i="146"/>
  <c r="R12" i="146" s="1"/>
  <c r="K15" i="146"/>
  <c r="R15" i="146" s="1"/>
  <c r="K17" i="146"/>
  <c r="R17" i="146" s="1"/>
  <c r="Q11" i="125"/>
  <c r="Q8" i="125"/>
  <c r="Q10" i="125"/>
  <c r="K8" i="125"/>
  <c r="R8" i="125" s="1"/>
  <c r="K10" i="125"/>
  <c r="R10" i="125" s="1"/>
  <c r="Q9" i="125"/>
  <c r="R11" i="125"/>
  <c r="K9" i="125"/>
  <c r="R9" i="125" s="1"/>
  <c r="Q10" i="138"/>
  <c r="Q9" i="138"/>
  <c r="R9" i="138" s="1"/>
  <c r="R8" i="138"/>
  <c r="K10" i="138"/>
  <c r="Q11" i="139"/>
  <c r="R11" i="139" s="1"/>
  <c r="R9" i="139"/>
  <c r="Q14" i="139"/>
  <c r="R8" i="139"/>
  <c r="R14" i="139"/>
  <c r="R12" i="139"/>
  <c r="R10" i="139"/>
  <c r="Q9" i="124"/>
  <c r="Q8" i="124"/>
  <c r="R8" i="124" s="1"/>
  <c r="Q10" i="124"/>
  <c r="K9" i="124"/>
  <c r="K10" i="124"/>
  <c r="R10" i="124" s="1"/>
  <c r="P13" i="129"/>
  <c r="P12" i="129"/>
  <c r="J12" i="129"/>
  <c r="P11" i="129"/>
  <c r="Q11" i="129" s="1"/>
  <c r="Q8" i="68"/>
  <c r="Q10" i="68"/>
  <c r="Q12" i="68"/>
  <c r="Q16" i="68"/>
  <c r="Q14" i="68"/>
  <c r="R8" i="68"/>
  <c r="K10" i="68"/>
  <c r="K12" i="68"/>
  <c r="R12" i="68" s="1"/>
  <c r="K16" i="68"/>
  <c r="K14" i="68"/>
  <c r="R14" i="68" s="1"/>
  <c r="Q9" i="68"/>
  <c r="Q11" i="68"/>
  <c r="Q17" i="68"/>
  <c r="Q15" i="68"/>
  <c r="Q13" i="68"/>
  <c r="K9" i="68"/>
  <c r="R9" i="68" s="1"/>
  <c r="K11" i="68"/>
  <c r="K17" i="68"/>
  <c r="R17" i="68" s="1"/>
  <c r="K15" i="68"/>
  <c r="K13" i="68"/>
  <c r="R13" i="68" s="1"/>
  <c r="X18" i="87"/>
  <c r="R17" i="80"/>
  <c r="R18" i="80"/>
  <c r="R14" i="80"/>
  <c r="R13" i="80"/>
  <c r="R11" i="80"/>
  <c r="S15" i="80" s="1"/>
  <c r="R16" i="80"/>
  <c r="Q15" i="149"/>
  <c r="Q8" i="149"/>
  <c r="Q10" i="149"/>
  <c r="Q12" i="149"/>
  <c r="Q14" i="149"/>
  <c r="Q17" i="149"/>
  <c r="K9" i="149"/>
  <c r="R9" i="149" s="1"/>
  <c r="K11" i="149"/>
  <c r="K13" i="149"/>
  <c r="K18" i="149"/>
  <c r="K16" i="149"/>
  <c r="Q11" i="149"/>
  <c r="Q13" i="149"/>
  <c r="Q18" i="149"/>
  <c r="Q16" i="149"/>
  <c r="R8" i="149"/>
  <c r="K10" i="149"/>
  <c r="R10" i="149" s="1"/>
  <c r="K12" i="149"/>
  <c r="R12" i="149" s="1"/>
  <c r="K14" i="149"/>
  <c r="R14" i="149" s="1"/>
  <c r="K17" i="149"/>
  <c r="R17" i="149" s="1"/>
  <c r="K15" i="149"/>
  <c r="R15" i="149" s="1"/>
  <c r="K11" i="145"/>
  <c r="R11" i="145" s="1"/>
  <c r="Q11" i="145"/>
  <c r="Q9" i="67"/>
  <c r="Q11" i="67"/>
  <c r="Q8" i="67"/>
  <c r="Q10" i="67"/>
  <c r="Q13" i="67"/>
  <c r="K9" i="67"/>
  <c r="R9" i="67" s="1"/>
  <c r="K14" i="67"/>
  <c r="K12" i="67"/>
  <c r="Q14" i="67"/>
  <c r="Q12" i="67"/>
  <c r="R8" i="67"/>
  <c r="K10" i="67"/>
  <c r="R10" i="67" s="1"/>
  <c r="K13" i="67"/>
  <c r="R13" i="67" s="1"/>
  <c r="K11" i="67"/>
  <c r="R11" i="67" s="1"/>
  <c r="P17" i="79"/>
  <c r="Q17" i="79" s="1"/>
  <c r="P11" i="79"/>
  <c r="P15" i="79"/>
  <c r="Q16" i="79" s="1"/>
  <c r="P16" i="79"/>
  <c r="J12" i="79"/>
  <c r="P12" i="79"/>
  <c r="J13" i="79"/>
  <c r="P13" i="79"/>
  <c r="J11" i="79"/>
  <c r="K15" i="79" s="1"/>
  <c r="Q8" i="104"/>
  <c r="Q10" i="104"/>
  <c r="Q14" i="104"/>
  <c r="Q12" i="104"/>
  <c r="K11" i="104"/>
  <c r="K13" i="104"/>
  <c r="Q9" i="104"/>
  <c r="R9" i="104" s="1"/>
  <c r="Q11" i="104"/>
  <c r="Q13" i="104"/>
  <c r="K8" i="104"/>
  <c r="R8" i="104" s="1"/>
  <c r="K10" i="104"/>
  <c r="K14" i="104"/>
  <c r="R14" i="104" s="1"/>
  <c r="K12" i="104"/>
  <c r="J11" i="112"/>
  <c r="P11" i="112"/>
  <c r="J12" i="112"/>
  <c r="J14" i="112"/>
  <c r="P14" i="112"/>
  <c r="J16" i="112"/>
  <c r="P16" i="112"/>
  <c r="J17" i="112"/>
  <c r="P17" i="112"/>
  <c r="J13" i="112"/>
  <c r="P15" i="112"/>
  <c r="P12" i="112"/>
  <c r="Q15" i="112"/>
  <c r="Q9" i="66"/>
  <c r="Q10" i="66"/>
  <c r="Q13" i="66"/>
  <c r="Q14" i="66"/>
  <c r="Q18" i="66"/>
  <c r="K11" i="66"/>
  <c r="K12" i="66"/>
  <c r="K15" i="66"/>
  <c r="K16" i="66"/>
  <c r="K17" i="66"/>
  <c r="Q8" i="66"/>
  <c r="R8" i="66" s="1"/>
  <c r="Q11" i="66"/>
  <c r="Q12" i="66"/>
  <c r="Q15" i="66"/>
  <c r="Q16" i="66"/>
  <c r="Q17" i="66"/>
  <c r="K9" i="66"/>
  <c r="R9" i="66" s="1"/>
  <c r="K10" i="66"/>
  <c r="R10" i="66" s="1"/>
  <c r="K13" i="66"/>
  <c r="R13" i="66" s="1"/>
  <c r="K14" i="66"/>
  <c r="R14" i="66" s="1"/>
  <c r="K18" i="66"/>
  <c r="R18" i="66" s="1"/>
  <c r="Q8" i="148"/>
  <c r="Q10" i="148"/>
  <c r="Q13" i="148"/>
  <c r="Q15" i="148"/>
  <c r="R8" i="148"/>
  <c r="K10" i="148"/>
  <c r="R10" i="148" s="1"/>
  <c r="K13" i="148"/>
  <c r="R13" i="148" s="1"/>
  <c r="K15" i="148"/>
  <c r="R15" i="148" s="1"/>
  <c r="Q9" i="148"/>
  <c r="Q11" i="148"/>
  <c r="Q12" i="148"/>
  <c r="Q14" i="148"/>
  <c r="K9" i="148"/>
  <c r="R9" i="148" s="1"/>
  <c r="K11" i="148"/>
  <c r="R11" i="148" s="1"/>
  <c r="K12" i="148"/>
  <c r="R12" i="148" s="1"/>
  <c r="K14" i="148"/>
  <c r="R14" i="148" s="1"/>
  <c r="S14" i="148" s="1"/>
  <c r="R14" i="78"/>
  <c r="R13" i="78"/>
  <c r="R19" i="78"/>
  <c r="R18" i="78"/>
  <c r="R17" i="78"/>
  <c r="J14" i="79"/>
  <c r="J16" i="79"/>
  <c r="J15" i="79"/>
  <c r="J11" i="129"/>
  <c r="J13" i="129"/>
  <c r="K13" i="129" s="1"/>
  <c r="K21" i="145"/>
  <c r="R21" i="145" s="1"/>
  <c r="K15" i="112"/>
  <c r="R16" i="78"/>
  <c r="S16" i="78" s="1"/>
  <c r="R19" i="145"/>
  <c r="R17" i="145"/>
  <c r="R12" i="145"/>
  <c r="R16" i="145"/>
  <c r="R14" i="145"/>
  <c r="R13" i="145"/>
  <c r="R15" i="145"/>
  <c r="R18" i="145"/>
  <c r="AA11" i="110"/>
  <c r="AA13" i="110"/>
  <c r="AA15" i="110"/>
  <c r="AA17" i="110"/>
  <c r="AA14" i="110"/>
  <c r="AA16" i="110"/>
  <c r="AB12" i="76"/>
  <c r="AB20" i="76"/>
  <c r="AB13" i="76"/>
  <c r="AB11" i="86"/>
  <c r="AB11" i="87"/>
  <c r="K12" i="129"/>
  <c r="Q13" i="129"/>
  <c r="Q12" i="129"/>
  <c r="K12" i="79"/>
  <c r="Q15" i="79"/>
  <c r="Q12" i="79"/>
  <c r="Q14" i="79"/>
  <c r="K11" i="112"/>
  <c r="Q11" i="112"/>
  <c r="K12" i="112"/>
  <c r="Q12" i="112"/>
  <c r="K14" i="112"/>
  <c r="Q14" i="112"/>
  <c r="K16" i="112"/>
  <c r="Q16" i="112"/>
  <c r="K17" i="112"/>
  <c r="Q17" i="112"/>
  <c r="K13" i="112"/>
  <c r="Q13" i="112"/>
  <c r="G13" i="106"/>
  <c r="S12" i="133" l="1"/>
  <c r="S15" i="86"/>
  <c r="AB11" i="76"/>
  <c r="S11" i="131"/>
  <c r="R19" i="87"/>
  <c r="R16" i="87"/>
  <c r="R18" i="87"/>
  <c r="R14" i="87"/>
  <c r="S11" i="110"/>
  <c r="S16" i="110"/>
  <c r="S17" i="146"/>
  <c r="S13" i="131"/>
  <c r="S12" i="131"/>
  <c r="S11" i="133"/>
  <c r="S13" i="133"/>
  <c r="R13" i="143"/>
  <c r="R16" i="143"/>
  <c r="R14" i="143"/>
  <c r="S13" i="142"/>
  <c r="S12" i="142"/>
  <c r="R20" i="87"/>
  <c r="R15" i="87"/>
  <c r="R17" i="87"/>
  <c r="R13" i="87"/>
  <c r="S13" i="86"/>
  <c r="S12" i="86"/>
  <c r="S17" i="86"/>
  <c r="S11" i="86"/>
  <c r="S14" i="86"/>
  <c r="S16" i="86"/>
  <c r="R18" i="76"/>
  <c r="R16" i="76"/>
  <c r="R20" i="76"/>
  <c r="R15" i="76"/>
  <c r="S15" i="110"/>
  <c r="S12" i="110"/>
  <c r="S14" i="110"/>
  <c r="S17" i="110"/>
  <c r="R19" i="147"/>
  <c r="R16" i="147"/>
  <c r="R18" i="147"/>
  <c r="R11" i="147"/>
  <c r="S11" i="147" s="1"/>
  <c r="S15" i="146"/>
  <c r="S11" i="146"/>
  <c r="S16" i="146"/>
  <c r="S14" i="146"/>
  <c r="S12" i="146"/>
  <c r="S18" i="146"/>
  <c r="S13" i="146"/>
  <c r="S9" i="125"/>
  <c r="S11" i="125"/>
  <c r="S10" i="125"/>
  <c r="S8" i="125"/>
  <c r="R10" i="138"/>
  <c r="S9" i="138" s="1"/>
  <c r="S8" i="138"/>
  <c r="S10" i="139"/>
  <c r="S9" i="139"/>
  <c r="S11" i="139"/>
  <c r="S14" i="139"/>
  <c r="S12" i="139"/>
  <c r="S8" i="139"/>
  <c r="S13" i="139"/>
  <c r="R9" i="124"/>
  <c r="S8" i="124" s="1"/>
  <c r="R15" i="68"/>
  <c r="R11" i="68"/>
  <c r="R16" i="68"/>
  <c r="S16" i="68" s="1"/>
  <c r="R10" i="68"/>
  <c r="S13" i="68"/>
  <c r="S12" i="68"/>
  <c r="S16" i="80"/>
  <c r="S19" i="80"/>
  <c r="S18" i="80"/>
  <c r="S17" i="80"/>
  <c r="S14" i="80"/>
  <c r="S11" i="80"/>
  <c r="S20" i="80"/>
  <c r="S13" i="80"/>
  <c r="S12" i="80"/>
  <c r="S21" i="80"/>
  <c r="R16" i="149"/>
  <c r="R13" i="149"/>
  <c r="R18" i="149"/>
  <c r="R11" i="149"/>
  <c r="S11" i="149" s="1"/>
  <c r="S20" i="145"/>
  <c r="S15" i="145"/>
  <c r="S14" i="145"/>
  <c r="S19" i="145"/>
  <c r="S13" i="145"/>
  <c r="S17" i="145"/>
  <c r="S12" i="145"/>
  <c r="S18" i="145"/>
  <c r="S16" i="145"/>
  <c r="S21" i="145"/>
  <c r="S11" i="145"/>
  <c r="R12" i="67"/>
  <c r="R14" i="67"/>
  <c r="S8" i="67" s="1"/>
  <c r="Q13" i="79"/>
  <c r="K14" i="79"/>
  <c r="K11" i="79"/>
  <c r="Q11" i="79"/>
  <c r="R12" i="104"/>
  <c r="R10" i="104"/>
  <c r="R13" i="104"/>
  <c r="R11" i="104"/>
  <c r="R15" i="112"/>
  <c r="R13" i="112"/>
  <c r="R17" i="112"/>
  <c r="R16" i="112"/>
  <c r="R14" i="112"/>
  <c r="R12" i="112"/>
  <c r="R11" i="112"/>
  <c r="S15" i="112" s="1"/>
  <c r="R17" i="66"/>
  <c r="R15" i="66"/>
  <c r="R11" i="66"/>
  <c r="R16" i="66"/>
  <c r="R12" i="66"/>
  <c r="S12" i="66" s="1"/>
  <c r="S12" i="148"/>
  <c r="S9" i="148"/>
  <c r="S13" i="148"/>
  <c r="S8" i="148"/>
  <c r="S11" i="148"/>
  <c r="S15" i="148"/>
  <c r="S10" i="148"/>
  <c r="S12" i="78"/>
  <c r="S17" i="78"/>
  <c r="S15" i="78"/>
  <c r="S13" i="78"/>
  <c r="S21" i="78"/>
  <c r="S19" i="78"/>
  <c r="S14" i="78"/>
  <c r="S18" i="78"/>
  <c r="S20" i="78"/>
  <c r="S11" i="78"/>
  <c r="K17" i="79"/>
  <c r="K13" i="79"/>
  <c r="K16" i="79"/>
  <c r="R16" i="79" s="1"/>
  <c r="K11" i="129"/>
  <c r="R11" i="129" s="1"/>
  <c r="R13" i="79"/>
  <c r="R12" i="129"/>
  <c r="S12" i="129" s="1"/>
  <c r="R13" i="129"/>
  <c r="R17" i="79"/>
  <c r="R14" i="79"/>
  <c r="R12" i="79"/>
  <c r="R15" i="79"/>
  <c r="D8" i="147"/>
  <c r="D8" i="146"/>
  <c r="D8" i="145"/>
  <c r="O18" i="144"/>
  <c r="N18" i="144" s="1"/>
  <c r="I18" i="144"/>
  <c r="H18" i="144" s="1"/>
  <c r="O16" i="144"/>
  <c r="N16" i="144" s="1"/>
  <c r="I16" i="144"/>
  <c r="H16" i="144" s="1"/>
  <c r="O14" i="144"/>
  <c r="N14" i="144" s="1"/>
  <c r="I14" i="144"/>
  <c r="H14" i="144" s="1"/>
  <c r="O15" i="144"/>
  <c r="N15" i="144" s="1"/>
  <c r="I15" i="144"/>
  <c r="H15" i="144" s="1"/>
  <c r="O17" i="144"/>
  <c r="N17" i="144" s="1"/>
  <c r="I17" i="144"/>
  <c r="H17" i="144" s="1"/>
  <c r="O11" i="144"/>
  <c r="N11" i="144" s="1"/>
  <c r="I11" i="144"/>
  <c r="H11" i="144" s="1"/>
  <c r="O13" i="144"/>
  <c r="N13" i="144" s="1"/>
  <c r="P13" i="144" s="1"/>
  <c r="I13" i="144"/>
  <c r="H13" i="144" s="1"/>
  <c r="D8" i="144"/>
  <c r="S14" i="143" l="1"/>
  <c r="S15" i="76"/>
  <c r="S16" i="87"/>
  <c r="S14" i="87"/>
  <c r="S13" i="87"/>
  <c r="S19" i="87"/>
  <c r="S16" i="143"/>
  <c r="S17" i="143"/>
  <c r="S12" i="143"/>
  <c r="S11" i="143"/>
  <c r="S13" i="143"/>
  <c r="S15" i="143"/>
  <c r="S11" i="87"/>
  <c r="S18" i="87"/>
  <c r="S17" i="87"/>
  <c r="S15" i="87"/>
  <c r="S12" i="87"/>
  <c r="S20" i="87"/>
  <c r="S20" i="76"/>
  <c r="S14" i="76"/>
  <c r="S13" i="76"/>
  <c r="S18" i="76"/>
  <c r="S17" i="76"/>
  <c r="S11" i="76"/>
  <c r="S19" i="76"/>
  <c r="S16" i="76"/>
  <c r="S12" i="76"/>
  <c r="S21" i="76"/>
  <c r="S18" i="147"/>
  <c r="S14" i="147"/>
  <c r="S13" i="147"/>
  <c r="S19" i="147"/>
  <c r="S17" i="147"/>
  <c r="S15" i="147"/>
  <c r="S21" i="147"/>
  <c r="S16" i="147"/>
  <c r="S12" i="147"/>
  <c r="S20" i="147"/>
  <c r="S10" i="138"/>
  <c r="S10" i="124"/>
  <c r="S9" i="124"/>
  <c r="S13" i="129"/>
  <c r="S11" i="129"/>
  <c r="S9" i="68"/>
  <c r="S17" i="68"/>
  <c r="S8" i="68"/>
  <c r="S14" i="68"/>
  <c r="S10" i="68"/>
  <c r="S11" i="68"/>
  <c r="S15" i="68"/>
  <c r="S18" i="149"/>
  <c r="S12" i="149"/>
  <c r="S9" i="149"/>
  <c r="S16" i="149"/>
  <c r="S14" i="149"/>
  <c r="S8" i="149"/>
  <c r="S17" i="149"/>
  <c r="S13" i="149"/>
  <c r="S10" i="149"/>
  <c r="S15" i="149"/>
  <c r="S9" i="67"/>
  <c r="S14" i="67"/>
  <c r="S10" i="67"/>
  <c r="S13" i="67"/>
  <c r="S12" i="67"/>
  <c r="S11" i="67"/>
  <c r="R11" i="79"/>
  <c r="S17" i="79" s="1"/>
  <c r="S14" i="79"/>
  <c r="S12" i="79"/>
  <c r="S15" i="79"/>
  <c r="S11" i="104"/>
  <c r="S10" i="104"/>
  <c r="S13" i="104"/>
  <c r="S14" i="104"/>
  <c r="S12" i="104"/>
  <c r="S8" i="104"/>
  <c r="S9" i="104"/>
  <c r="S13" i="112"/>
  <c r="S17" i="112"/>
  <c r="S16" i="112"/>
  <c r="S14" i="112"/>
  <c r="S12" i="112"/>
  <c r="S11" i="112"/>
  <c r="S16" i="66"/>
  <c r="S13" i="66"/>
  <c r="S11" i="66"/>
  <c r="S17" i="66"/>
  <c r="S14" i="66"/>
  <c r="S9" i="66"/>
  <c r="S18" i="66"/>
  <c r="S15" i="66"/>
  <c r="S10" i="66"/>
  <c r="S8" i="66"/>
  <c r="P11" i="144"/>
  <c r="P15" i="144"/>
  <c r="P16" i="144"/>
  <c r="P17" i="144"/>
  <c r="P14" i="144"/>
  <c r="J17" i="144"/>
  <c r="J11" i="144"/>
  <c r="J14" i="144"/>
  <c r="J16" i="144"/>
  <c r="J18" i="144"/>
  <c r="P12" i="144"/>
  <c r="P18" i="144"/>
  <c r="Q18" i="144" s="1"/>
  <c r="J15" i="144"/>
  <c r="J13" i="144"/>
  <c r="J12" i="144"/>
  <c r="Q16" i="144"/>
  <c r="S11" i="79" l="1"/>
  <c r="S16" i="79"/>
  <c r="S13" i="79"/>
  <c r="K17" i="144"/>
  <c r="Q17" i="144"/>
  <c r="Q15" i="144"/>
  <c r="Q14" i="144"/>
  <c r="K14" i="144"/>
  <c r="Q11" i="144"/>
  <c r="Q12" i="144"/>
  <c r="K15" i="144"/>
  <c r="K11" i="144"/>
  <c r="K12" i="144"/>
  <c r="K18" i="144"/>
  <c r="R18" i="144" s="1"/>
  <c r="K16" i="144"/>
  <c r="R16" i="144" s="1"/>
  <c r="R17" i="144"/>
  <c r="Q13" i="144"/>
  <c r="K13" i="144"/>
  <c r="R14" i="144" l="1"/>
  <c r="R15" i="144"/>
  <c r="R11" i="144"/>
  <c r="R12" i="144"/>
  <c r="R13" i="144"/>
  <c r="S14" i="144" l="1"/>
  <c r="S18" i="144"/>
  <c r="S12" i="144"/>
  <c r="S16" i="144"/>
  <c r="S11" i="144"/>
  <c r="S17" i="144"/>
  <c r="S15" i="144"/>
  <c r="S13" i="144"/>
  <c r="W12" i="143" l="1"/>
  <c r="V12" i="143" s="1"/>
  <c r="W14" i="143"/>
  <c r="V14" i="143" s="1"/>
  <c r="W11" i="143"/>
  <c r="V11" i="143" s="1"/>
  <c r="W13" i="143"/>
  <c r="V13" i="143" s="1"/>
  <c r="W15" i="143"/>
  <c r="V15" i="143" s="1"/>
  <c r="W16" i="143"/>
  <c r="V16" i="143" s="1"/>
  <c r="W17" i="143"/>
  <c r="V17" i="143" s="1"/>
  <c r="D8" i="143"/>
  <c r="W13" i="142"/>
  <c r="V13" i="142"/>
  <c r="X13" i="142" s="1"/>
  <c r="W12" i="142"/>
  <c r="V12" i="142"/>
  <c r="X12" i="142" s="1"/>
  <c r="Y12" i="142" s="1"/>
  <c r="W11" i="142"/>
  <c r="V11" i="142"/>
  <c r="X11" i="142" s="1"/>
  <c r="D8" i="142"/>
  <c r="O14" i="141"/>
  <c r="N14" i="141" s="1"/>
  <c r="P14" i="141" s="1"/>
  <c r="I14" i="141"/>
  <c r="H14" i="141"/>
  <c r="O13" i="141"/>
  <c r="N13" i="141"/>
  <c r="I13" i="141"/>
  <c r="H13" i="141"/>
  <c r="O12" i="141"/>
  <c r="N12" i="141"/>
  <c r="I12" i="141"/>
  <c r="H12" i="141"/>
  <c r="O17" i="141"/>
  <c r="N17" i="141"/>
  <c r="I17" i="141"/>
  <c r="H17" i="141"/>
  <c r="O11" i="141"/>
  <c r="N11" i="141"/>
  <c r="I11" i="141"/>
  <c r="H11" i="141"/>
  <c r="O15" i="141"/>
  <c r="N15" i="141"/>
  <c r="I15" i="141"/>
  <c r="H15" i="141"/>
  <c r="O16" i="141"/>
  <c r="N16" i="141"/>
  <c r="I16" i="141"/>
  <c r="H16" i="141"/>
  <c r="J16" i="141" s="1"/>
  <c r="D8" i="141"/>
  <c r="O14" i="140"/>
  <c r="N14" i="140"/>
  <c r="P14" i="140" s="1"/>
  <c r="I14" i="140"/>
  <c r="H14" i="140"/>
  <c r="J14" i="140" s="1"/>
  <c r="O13" i="140"/>
  <c r="N13" i="140"/>
  <c r="P13" i="140" s="1"/>
  <c r="I13" i="140"/>
  <c r="H13" i="140"/>
  <c r="J13" i="140" s="1"/>
  <c r="O12" i="140"/>
  <c r="N12" i="140"/>
  <c r="P12" i="140" s="1"/>
  <c r="I12" i="140"/>
  <c r="H12" i="140"/>
  <c r="J12" i="140" s="1"/>
  <c r="O11" i="140"/>
  <c r="N11" i="140"/>
  <c r="P11" i="140" s="1"/>
  <c r="Q11" i="140" s="1"/>
  <c r="I11" i="140"/>
  <c r="H11" i="140"/>
  <c r="J11" i="140" s="1"/>
  <c r="K11" i="140" s="1"/>
  <c r="D8" i="140"/>
  <c r="D29" i="135"/>
  <c r="D27" i="135"/>
  <c r="G24" i="135"/>
  <c r="G23" i="135"/>
  <c r="G22" i="135"/>
  <c r="G21" i="135"/>
  <c r="G20" i="135"/>
  <c r="G19" i="135"/>
  <c r="G18" i="135"/>
  <c r="G17" i="135"/>
  <c r="G16" i="135"/>
  <c r="G15" i="135"/>
  <c r="G14" i="135"/>
  <c r="G13" i="135"/>
  <c r="G12" i="135"/>
  <c r="G11" i="135"/>
  <c r="G10" i="135"/>
  <c r="G9" i="135"/>
  <c r="D29" i="134"/>
  <c r="D27" i="134"/>
  <c r="G24" i="134"/>
  <c r="G23" i="134"/>
  <c r="G22" i="134"/>
  <c r="G21" i="134"/>
  <c r="G20" i="134"/>
  <c r="G19" i="134"/>
  <c r="G18" i="134"/>
  <c r="G17" i="134"/>
  <c r="G16" i="134"/>
  <c r="G15" i="134"/>
  <c r="G14" i="134"/>
  <c r="G13" i="134"/>
  <c r="G9" i="134"/>
  <c r="G11" i="134"/>
  <c r="G12" i="134"/>
  <c r="G10" i="134"/>
  <c r="X12" i="143" l="1"/>
  <c r="Z12" i="143" s="1"/>
  <c r="X14" i="143"/>
  <c r="X17" i="143"/>
  <c r="Z17" i="143" s="1"/>
  <c r="X16" i="143"/>
  <c r="X15" i="143"/>
  <c r="X13" i="143"/>
  <c r="Z13" i="143" s="1"/>
  <c r="X11" i="143"/>
  <c r="Z11" i="143" s="1"/>
  <c r="R11" i="140"/>
  <c r="P16" i="141"/>
  <c r="J15" i="141"/>
  <c r="P15" i="141"/>
  <c r="J11" i="141"/>
  <c r="K16" i="141" s="1"/>
  <c r="P11" i="141"/>
  <c r="J17" i="141"/>
  <c r="P17" i="141"/>
  <c r="J12" i="141"/>
  <c r="P12" i="141"/>
  <c r="J13" i="141"/>
  <c r="P13" i="141"/>
  <c r="J14" i="141"/>
  <c r="Y11" i="142"/>
  <c r="Z16" i="143"/>
  <c r="Z14" i="143"/>
  <c r="Y13" i="142"/>
  <c r="K12" i="140"/>
  <c r="K13" i="140"/>
  <c r="Q12" i="140"/>
  <c r="Q13" i="140"/>
  <c r="K15" i="141"/>
  <c r="Q15" i="141"/>
  <c r="K11" i="141"/>
  <c r="Q11" i="141"/>
  <c r="K17" i="141"/>
  <c r="Q17" i="141"/>
  <c r="K12" i="141"/>
  <c r="Q12" i="141"/>
  <c r="K13" i="141"/>
  <c r="Q13" i="141"/>
  <c r="K14" i="141"/>
  <c r="Q14" i="141"/>
  <c r="K14" i="140"/>
  <c r="Q14" i="140"/>
  <c r="W11" i="133"/>
  <c r="V11" i="133" s="1"/>
  <c r="W12" i="133"/>
  <c r="V12" i="133"/>
  <c r="W13" i="133"/>
  <c r="V13" i="133" s="1"/>
  <c r="W14" i="133"/>
  <c r="V14" i="133" s="1"/>
  <c r="W11" i="131"/>
  <c r="V11" i="131" s="1"/>
  <c r="W12" i="131"/>
  <c r="V12" i="131" s="1"/>
  <c r="W13" i="131"/>
  <c r="V13" i="131" s="1"/>
  <c r="X13" i="131" s="1"/>
  <c r="G24" i="117"/>
  <c r="G23" i="117"/>
  <c r="G22" i="117"/>
  <c r="G21" i="117"/>
  <c r="G20" i="117"/>
  <c r="G19" i="117"/>
  <c r="G18" i="117"/>
  <c r="G17" i="117"/>
  <c r="G13" i="117"/>
  <c r="G16" i="117"/>
  <c r="G14" i="117"/>
  <c r="G12" i="117"/>
  <c r="G9" i="117"/>
  <c r="G11" i="117"/>
  <c r="G10" i="117"/>
  <c r="G15" i="117"/>
  <c r="G24" i="42"/>
  <c r="G23" i="42"/>
  <c r="G22" i="42"/>
  <c r="G21" i="42"/>
  <c r="G20" i="42"/>
  <c r="G19" i="42"/>
  <c r="G11" i="42"/>
  <c r="G12" i="42"/>
  <c r="G13" i="42"/>
  <c r="G14" i="42"/>
  <c r="G18" i="42"/>
  <c r="G17" i="42"/>
  <c r="G9" i="42"/>
  <c r="G10" i="42"/>
  <c r="G15" i="42"/>
  <c r="G16" i="42"/>
  <c r="G23" i="106"/>
  <c r="G22" i="106"/>
  <c r="G21" i="106"/>
  <c r="G20" i="106"/>
  <c r="G19" i="106"/>
  <c r="G18" i="106"/>
  <c r="G17" i="106"/>
  <c r="G16" i="106"/>
  <c r="G15" i="106"/>
  <c r="G10" i="106"/>
  <c r="G9" i="106"/>
  <c r="G12" i="106"/>
  <c r="G14" i="106"/>
  <c r="G11" i="106"/>
  <c r="G24" i="54"/>
  <c r="G23" i="54"/>
  <c r="G22" i="54"/>
  <c r="G21" i="54"/>
  <c r="G20" i="54"/>
  <c r="G9" i="54"/>
  <c r="G12" i="54"/>
  <c r="G17" i="54"/>
  <c r="G11" i="54"/>
  <c r="G18" i="54"/>
  <c r="G19" i="54"/>
  <c r="G10" i="54"/>
  <c r="G15" i="54"/>
  <c r="G13" i="54"/>
  <c r="G16" i="54"/>
  <c r="G14" i="54"/>
  <c r="G24" i="7"/>
  <c r="G23" i="7"/>
  <c r="G22" i="7"/>
  <c r="G21" i="7"/>
  <c r="G20" i="7"/>
  <c r="G19" i="7"/>
  <c r="G18" i="7"/>
  <c r="G17" i="7"/>
  <c r="G16" i="7"/>
  <c r="G15" i="7"/>
  <c r="G11" i="7"/>
  <c r="G13" i="7"/>
  <c r="G9" i="7"/>
  <c r="G12" i="7"/>
  <c r="G14" i="7"/>
  <c r="G10" i="7"/>
  <c r="G24" i="19"/>
  <c r="G23" i="19"/>
  <c r="G22" i="19"/>
  <c r="G21" i="19"/>
  <c r="G20" i="19"/>
  <c r="G12" i="19"/>
  <c r="G10" i="19"/>
  <c r="G17" i="19"/>
  <c r="G16" i="19"/>
  <c r="G18" i="19"/>
  <c r="G9" i="19"/>
  <c r="G13" i="19"/>
  <c r="G14" i="19"/>
  <c r="G19" i="19"/>
  <c r="G15" i="19"/>
  <c r="G11" i="19"/>
  <c r="G24" i="115"/>
  <c r="G23" i="115"/>
  <c r="G22" i="115"/>
  <c r="G21" i="115"/>
  <c r="G20" i="115"/>
  <c r="G19" i="115"/>
  <c r="G18" i="115"/>
  <c r="G17" i="115"/>
  <c r="G16" i="115"/>
  <c r="G15" i="115"/>
  <c r="G14" i="115"/>
  <c r="G13" i="115"/>
  <c r="G12" i="115"/>
  <c r="G11" i="115"/>
  <c r="G10" i="115"/>
  <c r="G9" i="115"/>
  <c r="G24" i="116"/>
  <c r="G23" i="116"/>
  <c r="G22" i="116"/>
  <c r="G21" i="116"/>
  <c r="G20" i="116"/>
  <c r="G19" i="116"/>
  <c r="G18" i="116"/>
  <c r="G17" i="116"/>
  <c r="G16" i="116"/>
  <c r="G14" i="116"/>
  <c r="G11" i="116"/>
  <c r="G10" i="116"/>
  <c r="G15" i="116"/>
  <c r="G12" i="116"/>
  <c r="G13" i="116"/>
  <c r="G9" i="116"/>
  <c r="X14" i="133" l="1"/>
  <c r="Y14" i="133" s="1"/>
  <c r="X13" i="133"/>
  <c r="R16" i="141"/>
  <c r="Q16" i="141"/>
  <c r="R14" i="141"/>
  <c r="R13" i="141"/>
  <c r="R12" i="141"/>
  <c r="R17" i="141"/>
  <c r="R11" i="141"/>
  <c r="R15" i="141"/>
  <c r="R13" i="140"/>
  <c r="R14" i="140"/>
  <c r="S14" i="140" s="1"/>
  <c r="R12" i="140"/>
  <c r="X12" i="131"/>
  <c r="X11" i="131"/>
  <c r="X12" i="133"/>
  <c r="X11" i="133"/>
  <c r="Y11" i="133" s="1"/>
  <c r="Y12" i="133"/>
  <c r="Y13" i="133"/>
  <c r="D8" i="133"/>
  <c r="D8" i="131"/>
  <c r="D8" i="129"/>
  <c r="O13" i="128"/>
  <c r="N13" i="128" s="1"/>
  <c r="I13" i="128"/>
  <c r="H13" i="128" s="1"/>
  <c r="O14" i="128"/>
  <c r="N14" i="128" s="1"/>
  <c r="I14" i="128"/>
  <c r="H14" i="128" s="1"/>
  <c r="O12" i="128"/>
  <c r="N12" i="128" s="1"/>
  <c r="I12" i="128"/>
  <c r="H12" i="128" s="1"/>
  <c r="O11" i="128"/>
  <c r="N11" i="128" s="1"/>
  <c r="P11" i="128" s="1"/>
  <c r="I11" i="128"/>
  <c r="H11" i="128" s="1"/>
  <c r="J11" i="128" s="1"/>
  <c r="D8" i="128"/>
  <c r="D27" i="117"/>
  <c r="D29" i="117"/>
  <c r="D29" i="42"/>
  <c r="D27" i="42"/>
  <c r="D28" i="106"/>
  <c r="D26" i="106"/>
  <c r="D29" i="54"/>
  <c r="D27" i="54"/>
  <c r="D29" i="7"/>
  <c r="D27" i="7"/>
  <c r="D29" i="19"/>
  <c r="D27" i="19"/>
  <c r="D29" i="115"/>
  <c r="D27" i="115"/>
  <c r="D29" i="116"/>
  <c r="D27" i="116"/>
  <c r="P12" i="128" l="1"/>
  <c r="P14" i="128"/>
  <c r="Q11" i="128" s="1"/>
  <c r="P13" i="128"/>
  <c r="J12" i="128"/>
  <c r="J14" i="128"/>
  <c r="K14" i="128" s="1"/>
  <c r="J13" i="128"/>
  <c r="S12" i="140"/>
  <c r="S13" i="140"/>
  <c r="S11" i="140"/>
  <c r="S14" i="141"/>
  <c r="S13" i="141"/>
  <c r="S12" i="141"/>
  <c r="S17" i="141"/>
  <c r="S11" i="141"/>
  <c r="S15" i="141"/>
  <c r="S16" i="141"/>
  <c r="K12" i="128"/>
  <c r="Q14" i="128"/>
  <c r="Q13" i="128"/>
  <c r="K11" i="128" l="1"/>
  <c r="R11" i="128" s="1"/>
  <c r="K13" i="128"/>
  <c r="Q12" i="128"/>
  <c r="R12" i="128" s="1"/>
  <c r="R13" i="128"/>
  <c r="R14" i="128"/>
  <c r="S13" i="128" l="1"/>
  <c r="S14" i="128"/>
  <c r="S11" i="128"/>
  <c r="S12" i="128"/>
  <c r="D30" i="117"/>
  <c r="D30" i="7"/>
  <c r="D30" i="134"/>
  <c r="D30" i="42"/>
  <c r="D30" i="19"/>
  <c r="D30" i="135"/>
  <c r="D29" i="106"/>
  <c r="D30" i="115"/>
  <c r="D30" i="54"/>
  <c r="D30" i="116"/>
  <c r="D28" i="115" l="1"/>
  <c r="D27" i="106"/>
  <c r="D28" i="116"/>
  <c r="D28" i="54"/>
  <c r="D28" i="134"/>
  <c r="D28" i="7"/>
  <c r="D28" i="117"/>
  <c r="D28" i="135"/>
  <c r="D28" i="19"/>
  <c r="D28" i="42"/>
  <c r="D8" i="112"/>
  <c r="D8" i="110"/>
  <c r="D8" i="76"/>
  <c r="D8" i="86"/>
  <c r="D8" i="87"/>
  <c r="D8" i="78" l="1"/>
  <c r="D8" i="79"/>
  <c r="D8" i="80"/>
</calcChain>
</file>

<file path=xl/sharedStrings.xml><?xml version="1.0" encoding="utf-8"?>
<sst xmlns="http://schemas.openxmlformats.org/spreadsheetml/2006/main" count="1920" uniqueCount="158">
  <si>
    <t>Namn</t>
  </si>
  <si>
    <t>team</t>
  </si>
  <si>
    <t>plac</t>
  </si>
  <si>
    <t>Points</t>
  </si>
  <si>
    <t>Final</t>
  </si>
  <si>
    <t>Nr</t>
  </si>
  <si>
    <t>bib</t>
  </si>
  <si>
    <t>Slump</t>
  </si>
  <si>
    <t>Antal deltagare</t>
  </si>
  <si>
    <t>Totalt</t>
  </si>
  <si>
    <t>Main Judge</t>
  </si>
  <si>
    <t>Timestamp:</t>
  </si>
  <si>
    <t>Qual result</t>
  </si>
  <si>
    <t>Team</t>
  </si>
  <si>
    <t>Name</t>
  </si>
  <si>
    <t>Qual 2</t>
  </si>
  <si>
    <t>Qual1</t>
  </si>
  <si>
    <t>Startlista Kval 1</t>
  </si>
  <si>
    <t>Startlista - Final</t>
  </si>
  <si>
    <t>Startlista Kval 2</t>
  </si>
  <si>
    <t>Finalresultat</t>
  </si>
  <si>
    <t>Kvalresultat</t>
  </si>
  <si>
    <t>Cup</t>
  </si>
  <si>
    <t>Född</t>
  </si>
  <si>
    <t>Q1-Points</t>
  </si>
  <si>
    <t>Calc</t>
  </si>
  <si>
    <t>Q2-Points</t>
  </si>
  <si>
    <t>Qual
Total</t>
  </si>
  <si>
    <t>Final
Result</t>
  </si>
  <si>
    <t>Bet</t>
  </si>
  <si>
    <t>Antal som har betalt</t>
  </si>
  <si>
    <t>Totalt som har betalt</t>
  </si>
  <si>
    <t>Tid per led: 6 minuter</t>
  </si>
  <si>
    <t>Tid per led: 8 minuter</t>
  </si>
  <si>
    <t>rank</t>
  </si>
  <si>
    <t>Anvisningar!
* Skriv in deltagarna, ange vilket startnummer de får och om de betalt
* Om svensk ranking skall användas som startordning, skriv in ranking i kolumnen "Rank", radera då kolumnen "Slump"
* För att skapa startlistor:
  -- Ange utskriftsområde genom att markera kolumn A-D för de rader där det finns deltagare
  -- Sortera efter "Rank", från största till minsta
  -- Sortera efter "Slump" ordningen spelar ingen roll 
(På detta sätt kommer den som är högst rankad att starta sist)</t>
  </si>
  <si>
    <t xml:space="preserve">Anvisningar!
* Kopiera in startlistan för första kvalet.
* Om förskjuten startordning skall tillämpas förskjuts startordningen med 50% enligt nedanstående exempel:
  -- Exempel 1: Om en klass har tio (10) deltagare startar den klättrare som klättrade som 6:e klättrare i första kvalomgången först i andra kvalomgången.
  -- Exempel 2: Om en klass har nio (9) deltagare startar den klättrare som klättrade som 5:e klättrare i första kvalomgången först I andra kvalomgången.
* Uppdatera listan enligt exemplen
</t>
  </si>
  <si>
    <t>Anvisningar:
* Kopiera in kolumnerna  A-S från kvalresultatet för de klättrare som gått till final.
* Sortera sedan enligt kolumn S, från största till minsta.
* På så sätt startar den som vann kvalet sist.</t>
  </si>
  <si>
    <t xml:space="preserve">Anvisningar:
* Utöka eller minska antalet rader efter behov genom att lägga till eller ta bort  FÖRE sista raden
* Resultatlistan fungerar endast om den har exakt rätt antal rader
* Skriv "rätt" siffror i kolumnen "NR"
* Kopiera in deltagarnas startnummer (bib), namn och team från startlistan för kvalet i den ordning de anges där
* Ange resultaten för de två kvallederna i "Qual 1" och "Qual 2" på följande sätt:
  -- I kolumnerna "F" och "L" anges hela poäng.
  -- I kolumnerna "G" och "M" anges "+" eller "-"
* Sortera efter "Qual result" från minsta till största.
* Dra ett "tjockt" streck under de som placerat sig på tionde plats. De bästa tio går till final
</t>
  </si>
  <si>
    <t>F-Points</t>
  </si>
  <si>
    <t xml:space="preserve">Anvisningar:
* Utöka eller minska antalet rader efter behov genom att lägga till eller ta bort  FÖRE sista raden
* Resultatlistan fungerar endast om den har exakt rätt antal rader
* Kopiera in kolumnerna  A-S från startlistan för finalen som gått till final.
* Ange resultaten för finalen "Final" på följande sätt:
  -- I kolumnerna "T" anges hela poäng.
  -- I kolumnerna "U" anges "+" eller "-"
* Sortera efter "Final result" från minsta till största.
* Vid delade placeringar: 
  -- Kontrollera kvalresultaten
  -- Justera manuellt om kvalresultaten är olika
  -- Vid lika resultat delad placeringen i Sverigecupen
  -- I mästerskap genomförs superfinal vid delad förstaplacering
* När finalen är genomförd och resultatet är sorterat och klart kiopieras kvalresultaten för de som inte gick till final in i finalresultatlistan. Då sätts "Final-result" = "Qual Result"
</t>
  </si>
  <si>
    <t>Linda Asterling</t>
  </si>
  <si>
    <t>Sofie Asterling</t>
  </si>
  <si>
    <t>Anton Yakubenko</t>
  </si>
  <si>
    <t>Dennis Yakubenko</t>
  </si>
  <si>
    <t>Ingrid Wingårdh</t>
  </si>
  <si>
    <t>Filippa Back</t>
  </si>
  <si>
    <t>Thea Novak</t>
  </si>
  <si>
    <t>Julian Novak</t>
  </si>
  <si>
    <t>Carl-William Sandberg</t>
  </si>
  <si>
    <t>Kvibergs KK</t>
  </si>
  <si>
    <t>Solna KK</t>
  </si>
  <si>
    <t>Ella Kallas</t>
  </si>
  <si>
    <t>Alexandra Gullberg</t>
  </si>
  <si>
    <t>Maja Hallgren</t>
  </si>
  <si>
    <t>Freja Duncan</t>
  </si>
  <si>
    <t>Josefine Krohn</t>
  </si>
  <si>
    <t>Stockholms KK</t>
  </si>
  <si>
    <t>Kids A Flickor</t>
  </si>
  <si>
    <t>Kids B Pojkar</t>
  </si>
  <si>
    <t>Kids A Pojkar</t>
  </si>
  <si>
    <t>Olof Morsing</t>
  </si>
  <si>
    <t>Ymer Alber</t>
  </si>
  <si>
    <t>Samuel Wingårdh</t>
  </si>
  <si>
    <t>Tova Engström</t>
  </si>
  <si>
    <t>Lisa-Marie Kvandahl</t>
  </si>
  <si>
    <t>Kids B Flickor</t>
  </si>
  <si>
    <t>Youth B Flickor</t>
  </si>
  <si>
    <t>Youth B Pojkar</t>
  </si>
  <si>
    <t>Youth A Flickor</t>
  </si>
  <si>
    <t>Youth A Pojkar</t>
  </si>
  <si>
    <t>Junior Flickor</t>
  </si>
  <si>
    <t>Junior Pojkar</t>
  </si>
  <si>
    <t>Nicolas Janvid</t>
  </si>
  <si>
    <t>Felix Pedersen</t>
  </si>
  <si>
    <t>Rasmus Cronlund</t>
  </si>
  <si>
    <t>Felix Ståhl Wadsten</t>
  </si>
  <si>
    <t>Lo Karlsson</t>
  </si>
  <si>
    <t>Markus Gillberg</t>
  </si>
  <si>
    <t>+</t>
  </si>
  <si>
    <t>Ellen Kappling</t>
  </si>
  <si>
    <t>Emma Dahlgren</t>
  </si>
  <si>
    <t>Esme Gullskog</t>
  </si>
  <si>
    <t>Hellmer Tallbacka</t>
  </si>
  <si>
    <t>Billingens KK</t>
  </si>
  <si>
    <t>Albin Meyer</t>
  </si>
  <si>
    <t>Kvibergs klätterklubb</t>
  </si>
  <si>
    <t>Solna Klätterklubb</t>
  </si>
  <si>
    <t>Enköpings klätterklubb</t>
  </si>
  <si>
    <t>Edvin Meyer</t>
  </si>
  <si>
    <t>Viggo Follinger</t>
  </si>
  <si>
    <t>Karbin klätterklubb</t>
  </si>
  <si>
    <t>Dante Bodin</t>
  </si>
  <si>
    <t>Hampus Hatlen</t>
  </si>
  <si>
    <t>Noel Thim-Virenhem</t>
  </si>
  <si>
    <t>Elin Sundvall</t>
  </si>
  <si>
    <t>Eskilstuna klätterklubb</t>
  </si>
  <si>
    <t xml:space="preserve">JSM - Lead </t>
  </si>
  <si>
    <t>Erik Oredsson</t>
  </si>
  <si>
    <t>Jakob Östman</t>
  </si>
  <si>
    <t>Johan Käller</t>
  </si>
  <si>
    <t>Gustaf Sonesson</t>
  </si>
  <si>
    <t>Albin Johansson</t>
  </si>
  <si>
    <t>Leifur Blumenstein</t>
  </si>
  <si>
    <t>Linus Walther</t>
  </si>
  <si>
    <t>ÖAV-Graz</t>
  </si>
  <si>
    <t>Jönköpings klätterklubb</t>
  </si>
  <si>
    <t>K3 Karlstad</t>
  </si>
  <si>
    <t>Nea Baehr</t>
  </si>
  <si>
    <t>Andrea Raaschou</t>
  </si>
  <si>
    <t>Signe Øye</t>
  </si>
  <si>
    <t>Gjøvik Klatreklubb</t>
  </si>
  <si>
    <t>Malmö Klätterklubb</t>
  </si>
  <si>
    <t>Oslo Klatreklubb</t>
  </si>
  <si>
    <t>Kevin Johnson</t>
  </si>
  <si>
    <t>Jens Kristian Aasmundsen</t>
  </si>
  <si>
    <t>Eric Ihre-Thomason</t>
  </si>
  <si>
    <t>Theo Örtendahl</t>
  </si>
  <si>
    <t>Hugo Mark</t>
  </si>
  <si>
    <t>Axel Carlson</t>
  </si>
  <si>
    <t>Kajsa Rosén</t>
  </si>
  <si>
    <t>Norea Marceau</t>
  </si>
  <si>
    <t>Fredrik Serlachius</t>
  </si>
  <si>
    <t>Hannes Friemann</t>
  </si>
  <si>
    <t>Hannes Puman</t>
  </si>
  <si>
    <t>Filip Tenenbaum Svengren</t>
  </si>
  <si>
    <t>Sebastian Blyckert</t>
  </si>
  <si>
    <t>Carl Nilsask</t>
  </si>
  <si>
    <t>Skånes klätterklubb</t>
  </si>
  <si>
    <t>Nelly Moen</t>
  </si>
  <si>
    <t>Katrin Amann</t>
  </si>
  <si>
    <t>Moa Berglund</t>
  </si>
  <si>
    <t>Lova Rosenqvist</t>
  </si>
  <si>
    <t>Göteborgs klätterklubb</t>
  </si>
  <si>
    <t>Thomas Blaaberg</t>
  </si>
  <si>
    <t>Peter Astberg</t>
  </si>
  <si>
    <t>JSM Lead</t>
  </si>
  <si>
    <t>Lars Högström</t>
  </si>
  <si>
    <t>Meja Gullberg</t>
  </si>
  <si>
    <t>Josefine Isetoft</t>
  </si>
  <si>
    <t>Emilia Hallgren</t>
  </si>
  <si>
    <t>Albin Allenbrant</t>
  </si>
  <si>
    <t>Eskilstuna KK</t>
  </si>
  <si>
    <t>Andreas Simonsen</t>
  </si>
  <si>
    <t>Ålborg KK</t>
  </si>
  <si>
    <t>Danmark Crux</t>
  </si>
  <si>
    <t>Danmark Plöks</t>
  </si>
  <si>
    <t>Tora Sahle</t>
  </si>
  <si>
    <t>Audun Kvalöy S Massih</t>
  </si>
  <si>
    <t>Final result</t>
  </si>
  <si>
    <t>Time</t>
  </si>
  <si>
    <t>Comp result</t>
  </si>
  <si>
    <t>JSM result</t>
  </si>
  <si>
    <t>Comp
Result</t>
  </si>
  <si>
    <t>JSM Result</t>
  </si>
  <si>
    <t>Comp Result</t>
  </si>
  <si>
    <t>Final Result</t>
  </si>
  <si>
    <t>Enligt övrenskommelse med Björn Höft 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</si>
</sst>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6"/>
      <name val="Trebuchet MS"/>
      <family val="2"/>
    </font>
    <font>
      <b/>
      <sz val="20"/>
      <name val="Trebuchet MS"/>
      <family val="2"/>
    </font>
    <font>
      <sz val="10"/>
      <name val="Trebuchet MS"/>
      <family val="2"/>
    </font>
    <font>
      <sz val="12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  <font>
      <sz val="20"/>
      <name val="Arial"/>
      <family val="2"/>
    </font>
    <font>
      <b/>
      <sz val="10"/>
      <name val="Arial"/>
      <family val="2"/>
    </font>
    <font>
      <sz val="16"/>
      <color indexed="23"/>
      <name val="Arial Narrow"/>
      <family val="2"/>
    </font>
    <font>
      <sz val="11"/>
      <color indexed="18"/>
      <name val="Lucida Handwriting"/>
      <family val="4"/>
    </font>
    <font>
      <u/>
      <sz val="10"/>
      <color indexed="12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1" fillId="0" borderId="8" applyNumberFormat="0" applyFill="0" applyAlignment="0" applyProtection="0"/>
    <xf numFmtId="0" fontId="22" fillId="0" borderId="9" applyNumberFormat="0" applyFill="0" applyAlignment="0" applyProtection="0"/>
    <xf numFmtId="0" fontId="23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5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8" borderId="11" applyNumberFormat="0" applyAlignment="0" applyProtection="0"/>
    <xf numFmtId="0" fontId="28" fillId="9" borderId="12" applyNumberFormat="0" applyAlignment="0" applyProtection="0"/>
    <xf numFmtId="0" fontId="29" fillId="9" borderId="11" applyNumberFormat="0" applyAlignment="0" applyProtection="0"/>
    <xf numFmtId="0" fontId="30" fillId="0" borderId="13" applyNumberFormat="0" applyFill="0" applyAlignment="0" applyProtection="0"/>
    <xf numFmtId="0" fontId="31" fillId="10" borderId="14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6" applyNumberFormat="0" applyFill="0" applyAlignment="0" applyProtection="0"/>
    <xf numFmtId="0" fontId="35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35" fillId="35" borderId="0" applyNumberFormat="0" applyBorder="0" applyAlignment="0" applyProtection="0"/>
    <xf numFmtId="0" fontId="4" fillId="0" borderId="0"/>
    <xf numFmtId="0" fontId="4" fillId="11" borderId="15" applyNumberFormat="0" applyFont="0" applyAlignment="0" applyProtection="0"/>
    <xf numFmtId="0" fontId="4" fillId="0" borderId="0"/>
    <xf numFmtId="0" fontId="4" fillId="0" borderId="0"/>
    <xf numFmtId="0" fontId="4" fillId="11" borderId="15" applyNumberFormat="0" applyFont="0" applyAlignment="0" applyProtection="0"/>
    <xf numFmtId="0" fontId="4" fillId="0" borderId="0"/>
    <xf numFmtId="0" fontId="4" fillId="11" borderId="15" applyNumberFormat="0" applyFont="0" applyAlignment="0" applyProtection="0"/>
    <xf numFmtId="0" fontId="4" fillId="11" borderId="15" applyNumberFormat="0" applyFont="0" applyAlignment="0" applyProtection="0"/>
    <xf numFmtId="0" fontId="4" fillId="11" borderId="15" applyNumberFormat="0" applyFont="0" applyAlignment="0" applyProtection="0"/>
    <xf numFmtId="0" fontId="4" fillId="0" borderId="0"/>
    <xf numFmtId="0" fontId="4" fillId="0" borderId="0"/>
    <xf numFmtId="0" fontId="4" fillId="11" borderId="15" applyNumberFormat="0" applyFont="0" applyAlignment="0" applyProtection="0"/>
    <xf numFmtId="0" fontId="4" fillId="11" borderId="15" applyNumberFormat="0" applyFont="0" applyAlignment="0" applyProtection="0"/>
    <xf numFmtId="0" fontId="4" fillId="11" borderId="15" applyNumberFormat="0" applyFont="0" applyAlignment="0" applyProtection="0"/>
    <xf numFmtId="0" fontId="4" fillId="0" borderId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7" fillId="11" borderId="15" applyNumberFormat="0" applyFont="0" applyAlignment="0" applyProtection="0"/>
    <xf numFmtId="0" fontId="37" fillId="11" borderId="15" applyNumberFormat="0" applyFont="0" applyAlignment="0" applyProtection="0"/>
    <xf numFmtId="0" fontId="37" fillId="11" borderId="15" applyNumberFormat="0" applyFont="0" applyAlignment="0" applyProtection="0"/>
    <xf numFmtId="0" fontId="37" fillId="11" borderId="15" applyNumberFormat="0" applyFont="0" applyAlignment="0" applyProtection="0"/>
    <xf numFmtId="0" fontId="37" fillId="11" borderId="15" applyNumberFormat="0" applyFont="0" applyAlignment="0" applyProtection="0"/>
    <xf numFmtId="0" fontId="37" fillId="11" borderId="15" applyNumberFormat="0" applyFont="0" applyAlignment="0" applyProtection="0"/>
    <xf numFmtId="0" fontId="37" fillId="11" borderId="15" applyNumberFormat="0" applyFont="0" applyAlignment="0" applyProtection="0"/>
    <xf numFmtId="0" fontId="37" fillId="11" borderId="15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3" borderId="0" applyNumberFormat="0" applyBorder="0" applyAlignment="0" applyProtection="0"/>
    <xf numFmtId="0" fontId="2" fillId="17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02">
    <xf numFmtId="0" fontId="0" fillId="0" borderId="0" xfId="0"/>
    <xf numFmtId="0" fontId="0" fillId="0" borderId="0" xfId="0" applyBorder="1" applyProtection="1">
      <protection locked="0"/>
    </xf>
    <xf numFmtId="0" fontId="0" fillId="0" borderId="0" xfId="0" applyBorder="1"/>
    <xf numFmtId="0" fontId="9" fillId="0" borderId="0" xfId="0" applyFont="1" applyProtection="1">
      <protection locked="0"/>
    </xf>
    <xf numFmtId="0" fontId="9" fillId="0" borderId="0" xfId="0" applyFont="1" applyProtection="1">
      <protection hidden="1"/>
    </xf>
    <xf numFmtId="0" fontId="14" fillId="2" borderId="3" xfId="0" applyFont="1" applyFill="1" applyBorder="1"/>
    <xf numFmtId="0" fontId="14" fillId="2" borderId="3" xfId="0" applyFont="1" applyFill="1" applyBorder="1" applyProtection="1">
      <protection locked="0"/>
    </xf>
    <xf numFmtId="0" fontId="11" fillId="0" borderId="0" xfId="0" applyFont="1" applyAlignment="1" applyProtection="1">
      <alignment vertical="top"/>
      <protection locked="0"/>
    </xf>
    <xf numFmtId="0" fontId="12" fillId="0" borderId="0" xfId="0" applyFont="1" applyFill="1" applyBorder="1"/>
    <xf numFmtId="0" fontId="12" fillId="3" borderId="3" xfId="0" applyFont="1" applyFill="1" applyBorder="1"/>
    <xf numFmtId="0" fontId="12" fillId="3" borderId="3" xfId="0" applyFont="1" applyFill="1" applyBorder="1" applyAlignment="1" applyProtection="1">
      <alignment horizontal="center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2" fillId="3" borderId="0" xfId="0" applyFont="1" applyFill="1" applyBorder="1" applyAlignment="1" applyProtection="1">
      <alignment horizontal="center"/>
      <protection locked="0"/>
    </xf>
    <xf numFmtId="0" fontId="12" fillId="3" borderId="0" xfId="0" applyFont="1" applyFill="1" applyBorder="1"/>
    <xf numFmtId="0" fontId="17" fillId="3" borderId="0" xfId="1" applyFont="1" applyFill="1" applyBorder="1" applyAlignment="1" applyProtection="1"/>
    <xf numFmtId="0" fontId="0" fillId="3" borderId="0" xfId="0" applyFill="1" applyBorder="1"/>
    <xf numFmtId="0" fontId="12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Protection="1">
      <protection locked="0"/>
    </xf>
    <xf numFmtId="0" fontId="17" fillId="0" borderId="0" xfId="1" applyFont="1" applyFill="1" applyBorder="1" applyAlignment="1" applyProtection="1"/>
    <xf numFmtId="0" fontId="0" fillId="0" borderId="0" xfId="0" applyFill="1" applyBorder="1"/>
    <xf numFmtId="0" fontId="12" fillId="0" borderId="0" xfId="1" applyFont="1" applyFill="1" applyBorder="1" applyAlignment="1" applyProtection="1"/>
    <xf numFmtId="0" fontId="19" fillId="0" borderId="0" xfId="0" applyFont="1" applyFill="1" applyBorder="1" applyAlignment="1">
      <alignment horizontal="center"/>
    </xf>
    <xf numFmtId="0" fontId="0" fillId="3" borderId="0" xfId="0" applyFill="1"/>
    <xf numFmtId="0" fontId="7" fillId="3" borderId="0" xfId="0" applyFont="1" applyFill="1" applyProtection="1">
      <protection locked="0"/>
    </xf>
    <xf numFmtId="0" fontId="9" fillId="3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0" fontId="9" fillId="3" borderId="0" xfId="0" applyFont="1" applyFill="1" applyProtection="1">
      <protection hidden="1"/>
    </xf>
    <xf numFmtId="0" fontId="10" fillId="3" borderId="1" xfId="0" applyFont="1" applyFill="1" applyBorder="1" applyProtection="1">
      <protection locked="0"/>
    </xf>
    <xf numFmtId="0" fontId="16" fillId="3" borderId="1" xfId="0" applyFont="1" applyFill="1" applyBorder="1"/>
    <xf numFmtId="0" fontId="9" fillId="3" borderId="1" xfId="0" applyFont="1" applyFill="1" applyBorder="1" applyProtection="1">
      <protection locked="0"/>
    </xf>
    <xf numFmtId="0" fontId="9" fillId="3" borderId="1" xfId="0" applyFont="1" applyFill="1" applyBorder="1" applyProtection="1">
      <protection hidden="1"/>
    </xf>
    <xf numFmtId="0" fontId="9" fillId="3" borderId="2" xfId="0" applyFont="1" applyFill="1" applyBorder="1" applyProtection="1">
      <protection locked="0"/>
    </xf>
    <xf numFmtId="0" fontId="9" fillId="3" borderId="2" xfId="0" applyFont="1" applyFill="1" applyBorder="1" applyProtection="1">
      <protection hidden="1"/>
    </xf>
    <xf numFmtId="0" fontId="0" fillId="0" borderId="0" xfId="0" applyFill="1" applyAlignment="1">
      <alignment horizontal="center" vertical="center"/>
    </xf>
    <xf numFmtId="0" fontId="13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22" fontId="9" fillId="3" borderId="2" xfId="0" applyNumberFormat="1" applyFont="1" applyFill="1" applyBorder="1" applyAlignment="1" applyProtection="1">
      <alignment horizontal="left"/>
      <protection locked="0"/>
    </xf>
    <xf numFmtId="0" fontId="12" fillId="3" borderId="3" xfId="1" applyFont="1" applyFill="1" applyBorder="1" applyAlignment="1" applyProtection="1"/>
    <xf numFmtId="0" fontId="4" fillId="0" borderId="3" xfId="56" applyBorder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1" fillId="2" borderId="3" xfId="0" applyFont="1" applyFill="1" applyBorder="1" applyAlignment="1" applyProtection="1">
      <alignment vertical="top" wrapText="1"/>
      <protection locked="0"/>
    </xf>
    <xf numFmtId="2" fontId="9" fillId="36" borderId="3" xfId="0" applyNumberFormat="1" applyFont="1" applyFill="1" applyBorder="1" applyProtection="1">
      <protection hidden="1"/>
    </xf>
    <xf numFmtId="0" fontId="11" fillId="2" borderId="3" xfId="0" applyFont="1" applyFill="1" applyBorder="1" applyAlignment="1" applyProtection="1">
      <alignment horizontal="center" vertical="top" wrapText="1"/>
      <protection hidden="1"/>
    </xf>
    <xf numFmtId="0" fontId="9" fillId="36" borderId="4" xfId="0" quotePrefix="1" applyFont="1" applyFill="1" applyBorder="1" applyProtection="1">
      <protection locked="0"/>
    </xf>
    <xf numFmtId="1" fontId="9" fillId="36" borderId="4" xfId="0" applyNumberFormat="1" applyFont="1" applyFill="1" applyBorder="1" applyAlignment="1" applyProtection="1">
      <alignment horizontal="center"/>
      <protection hidden="1"/>
    </xf>
    <xf numFmtId="0" fontId="11" fillId="2" borderId="3" xfId="84" applyFont="1" applyFill="1" applyBorder="1" applyAlignment="1" applyProtection="1">
      <alignment horizontal="center" vertical="top" wrapText="1"/>
      <protection hidden="1"/>
    </xf>
    <xf numFmtId="1" fontId="9" fillId="36" borderId="3" xfId="0" applyNumberFormat="1" applyFont="1" applyFill="1" applyBorder="1" applyAlignment="1" applyProtection="1">
      <alignment horizontal="center"/>
      <protection hidden="1"/>
    </xf>
    <xf numFmtId="0" fontId="9" fillId="36" borderId="3" xfId="0" applyFont="1" applyFill="1" applyBorder="1" applyAlignment="1" applyProtection="1">
      <alignment horizontal="center"/>
      <protection hidden="1"/>
    </xf>
    <xf numFmtId="0" fontId="9" fillId="36" borderId="4" xfId="0" applyFont="1" applyFill="1" applyBorder="1" applyProtection="1">
      <protection locked="0"/>
    </xf>
    <xf numFmtId="0" fontId="9" fillId="36" borderId="17" xfId="0" applyFont="1" applyFill="1" applyBorder="1" applyProtection="1">
      <protection locked="0"/>
    </xf>
    <xf numFmtId="164" fontId="9" fillId="36" borderId="3" xfId="0" applyNumberFormat="1" applyFont="1" applyFill="1" applyBorder="1" applyProtection="1">
      <protection hidden="1"/>
    </xf>
    <xf numFmtId="0" fontId="11" fillId="2" borderId="3" xfId="0" applyFont="1" applyFill="1" applyBorder="1" applyAlignment="1" applyProtection="1">
      <alignment horizontal="center" vertical="top" wrapText="1"/>
      <protection locked="0"/>
    </xf>
    <xf numFmtId="0" fontId="9" fillId="36" borderId="17" xfId="84" applyFont="1" applyFill="1" applyBorder="1" applyProtection="1">
      <protection locked="0"/>
    </xf>
    <xf numFmtId="0" fontId="9" fillId="36" borderId="4" xfId="84" quotePrefix="1" applyFont="1" applyFill="1" applyBorder="1" applyProtection="1">
      <protection locked="0"/>
    </xf>
    <xf numFmtId="0" fontId="0" fillId="0" borderId="0" xfId="0" applyFill="1" applyAlignment="1">
      <alignment horizontal="center" vertical="top"/>
    </xf>
    <xf numFmtId="0" fontId="0" fillId="3" borderId="0" xfId="0" applyFill="1" applyAlignment="1">
      <alignment horizontal="center" vertical="top"/>
    </xf>
    <xf numFmtId="0" fontId="14" fillId="2" borderId="3" xfId="0" applyFont="1" applyFill="1" applyBorder="1" applyAlignment="1" applyProtection="1">
      <alignment horizontal="center" vertical="top"/>
      <protection locked="0"/>
    </xf>
    <xf numFmtId="0" fontId="17" fillId="0" borderId="0" xfId="1" applyFont="1" applyFill="1" applyBorder="1" applyAlignment="1" applyProtection="1">
      <alignment horizontal="center" vertical="top"/>
    </xf>
    <xf numFmtId="0" fontId="12" fillId="0" borderId="0" xfId="1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>
      <alignment horizontal="center" vertical="center"/>
    </xf>
    <xf numFmtId="0" fontId="12" fillId="0" borderId="3" xfId="1" applyFont="1" applyFill="1" applyBorder="1" applyAlignment="1" applyProtection="1">
      <alignment vertical="center"/>
    </xf>
    <xf numFmtId="0" fontId="12" fillId="0" borderId="3" xfId="1" quotePrefix="1" applyFont="1" applyFill="1" applyBorder="1" applyAlignment="1" applyProtection="1">
      <alignment horizontal="center" vertical="center"/>
    </xf>
    <xf numFmtId="0" fontId="0" fillId="0" borderId="3" xfId="0" applyFill="1" applyBorder="1"/>
    <xf numFmtId="0" fontId="12" fillId="0" borderId="4" xfId="1" quotePrefix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>
      <alignment vertical="center"/>
    </xf>
    <xf numFmtId="0" fontId="12" fillId="0" borderId="3" xfId="1" applyFont="1" applyFill="1" applyBorder="1" applyAlignment="1" applyProtection="1">
      <alignment horizontal="center" vertical="center"/>
    </xf>
    <xf numFmtId="0" fontId="12" fillId="0" borderId="3" xfId="0" applyFont="1" applyFill="1" applyBorder="1" applyAlignment="1" applyProtection="1">
      <alignment horizontal="center"/>
      <protection locked="0"/>
    </xf>
    <xf numFmtId="0" fontId="12" fillId="0" borderId="3" xfId="0" applyFont="1" applyFill="1" applyBorder="1" applyAlignment="1">
      <alignment horizontal="center"/>
    </xf>
    <xf numFmtId="0" fontId="12" fillId="0" borderId="3" xfId="0" applyFont="1" applyFill="1" applyBorder="1"/>
    <xf numFmtId="0" fontId="12" fillId="0" borderId="3" xfId="1" applyFont="1" applyFill="1" applyBorder="1" applyAlignment="1" applyProtection="1"/>
    <xf numFmtId="0" fontId="39" fillId="0" borderId="3" xfId="47" applyFont="1" applyFill="1" applyBorder="1"/>
    <xf numFmtId="0" fontId="39" fillId="0" borderId="3" xfId="56" applyFont="1" applyFill="1" applyBorder="1" applyAlignment="1">
      <alignment vertical="center"/>
    </xf>
    <xf numFmtId="0" fontId="39" fillId="0" borderId="3" xfId="56" applyFont="1" applyFill="1" applyBorder="1" applyAlignment="1">
      <alignment horizontal="center" vertical="center"/>
    </xf>
    <xf numFmtId="0" fontId="38" fillId="0" borderId="3" xfId="82" applyFont="1" applyFill="1" applyBorder="1" applyAlignment="1">
      <alignment vertical="center"/>
    </xf>
    <xf numFmtId="0" fontId="39" fillId="0" borderId="3" xfId="45" quotePrefix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1" fillId="2" borderId="19" xfId="84" applyFont="1" applyFill="1" applyBorder="1" applyAlignment="1" applyProtection="1">
      <alignment horizontal="center" vertical="top" wrapText="1"/>
      <protection locked="0"/>
    </xf>
    <xf numFmtId="0" fontId="11" fillId="2" borderId="19" xfId="84" applyFont="1" applyFill="1" applyBorder="1" applyAlignment="1" applyProtection="1">
      <alignment horizontal="center" vertical="top" wrapText="1"/>
      <protection locked="0"/>
    </xf>
    <xf numFmtId="0" fontId="0" fillId="0" borderId="0" xfId="0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9" fillId="0" borderId="0" xfId="0" applyFont="1" applyFill="1" applyProtection="1">
      <protection locked="0"/>
    </xf>
    <xf numFmtId="0" fontId="9" fillId="3" borderId="17" xfId="84" applyFont="1" applyFill="1" applyBorder="1" applyProtection="1">
      <protection locked="0"/>
    </xf>
    <xf numFmtId="0" fontId="9" fillId="3" borderId="4" xfId="0" applyFont="1" applyFill="1" applyBorder="1" applyProtection="1">
      <protection locked="0"/>
    </xf>
    <xf numFmtId="1" fontId="9" fillId="3" borderId="3" xfId="0" applyNumberFormat="1" applyFont="1" applyFill="1" applyBorder="1" applyAlignment="1" applyProtection="1">
      <alignment horizontal="center"/>
      <protection hidden="1"/>
    </xf>
    <xf numFmtId="0" fontId="9" fillId="3" borderId="4" xfId="0" quotePrefix="1" applyFont="1" applyFill="1" applyBorder="1" applyProtection="1">
      <protection locked="0"/>
    </xf>
    <xf numFmtId="0" fontId="9" fillId="3" borderId="3" xfId="0" applyFont="1" applyFill="1" applyBorder="1" applyAlignment="1" applyProtection="1">
      <alignment horizontal="center"/>
      <protection locked="0"/>
    </xf>
    <xf numFmtId="0" fontId="19" fillId="37" borderId="0" xfId="0" applyFont="1" applyFill="1" applyBorder="1" applyAlignment="1">
      <alignment horizontal="center"/>
    </xf>
    <xf numFmtId="0" fontId="11" fillId="2" borderId="19" xfId="84" applyFont="1" applyFill="1" applyBorder="1" applyAlignment="1" applyProtection="1">
      <alignment horizontal="center" vertical="top" wrapText="1"/>
      <protection locked="0"/>
    </xf>
    <xf numFmtId="0" fontId="0" fillId="0" borderId="0" xfId="0" applyBorder="1" applyAlignment="1">
      <alignment vertical="top" wrapText="1"/>
    </xf>
    <xf numFmtId="0" fontId="11" fillId="2" borderId="19" xfId="84" applyFont="1" applyFill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Fill="1" applyAlignment="1">
      <alignment vertical="center"/>
    </xf>
    <xf numFmtId="0" fontId="12" fillId="0" borderId="0" xfId="0" applyFont="1" applyBorder="1" applyAlignment="1">
      <alignment vertical="top" wrapText="1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0" borderId="26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vertical="center"/>
    </xf>
    <xf numFmtId="0" fontId="39" fillId="0" borderId="26" xfId="56" applyFont="1" applyFill="1" applyBorder="1" applyAlignment="1">
      <alignment vertical="center"/>
    </xf>
    <xf numFmtId="0" fontId="39" fillId="0" borderId="26" xfId="56" applyFont="1" applyFill="1" applyBorder="1" applyAlignment="1">
      <alignment horizontal="center" vertical="center"/>
    </xf>
    <xf numFmtId="0" fontId="9" fillId="36" borderId="27" xfId="84" applyFont="1" applyFill="1" applyBorder="1" applyProtection="1">
      <protection locked="0"/>
    </xf>
    <xf numFmtId="0" fontId="9" fillId="36" borderId="28" xfId="84" quotePrefix="1" applyFont="1" applyFill="1" applyBorder="1" applyProtection="1">
      <protection locked="0"/>
    </xf>
    <xf numFmtId="0" fontId="9" fillId="36" borderId="28" xfId="0" applyFont="1" applyFill="1" applyBorder="1" applyProtection="1">
      <protection locked="0"/>
    </xf>
    <xf numFmtId="1" fontId="9" fillId="36" borderId="28" xfId="0" applyNumberFormat="1" applyFont="1" applyFill="1" applyBorder="1" applyAlignment="1" applyProtection="1">
      <alignment horizontal="center"/>
      <protection hidden="1"/>
    </xf>
    <xf numFmtId="164" fontId="9" fillId="36" borderId="26" xfId="0" applyNumberFormat="1" applyFont="1" applyFill="1" applyBorder="1" applyProtection="1">
      <protection hidden="1"/>
    </xf>
    <xf numFmtId="0" fontId="9" fillId="36" borderId="27" xfId="0" applyFont="1" applyFill="1" applyBorder="1" applyProtection="1">
      <protection locked="0"/>
    </xf>
    <xf numFmtId="1" fontId="9" fillId="36" borderId="26" xfId="0" applyNumberFormat="1" applyFont="1" applyFill="1" applyBorder="1" applyAlignment="1" applyProtection="1">
      <alignment horizontal="center"/>
      <protection hidden="1"/>
    </xf>
    <xf numFmtId="2" fontId="9" fillId="36" borderId="26" xfId="0" applyNumberFormat="1" applyFont="1" applyFill="1" applyBorder="1" applyProtection="1">
      <protection hidden="1"/>
    </xf>
    <xf numFmtId="0" fontId="9" fillId="36" borderId="26" xfId="0" applyFont="1" applyFill="1" applyBorder="1" applyAlignment="1" applyProtection="1">
      <alignment horizontal="center"/>
      <protection hidden="1"/>
    </xf>
    <xf numFmtId="0" fontId="12" fillId="0" borderId="26" xfId="1" applyFont="1" applyFill="1" applyBorder="1" applyAlignment="1" applyProtection="1">
      <alignment vertical="center"/>
    </xf>
    <xf numFmtId="0" fontId="12" fillId="0" borderId="26" xfId="1" applyFont="1" applyFill="1" applyBorder="1" applyAlignment="1" applyProtection="1">
      <alignment horizontal="center" vertical="center"/>
    </xf>
    <xf numFmtId="0" fontId="9" fillId="36" borderId="28" xfId="0" quotePrefix="1" applyFont="1" applyFill="1" applyBorder="1" applyProtection="1">
      <protection locked="0"/>
    </xf>
    <xf numFmtId="0" fontId="12" fillId="3" borderId="29" xfId="0" applyFont="1" applyFill="1" applyBorder="1" applyAlignment="1" applyProtection="1">
      <alignment horizontal="center"/>
      <protection locked="0"/>
    </xf>
    <xf numFmtId="0" fontId="12" fillId="0" borderId="29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vertical="center"/>
    </xf>
    <xf numFmtId="0" fontId="39" fillId="0" borderId="29" xfId="56" applyFont="1" applyFill="1" applyBorder="1" applyAlignment="1">
      <alignment vertical="center"/>
    </xf>
    <xf numFmtId="0" fontId="39" fillId="0" borderId="29" xfId="56" applyFont="1" applyFill="1" applyBorder="1" applyAlignment="1">
      <alignment horizontal="center" vertical="center"/>
    </xf>
    <xf numFmtId="0" fontId="9" fillId="36" borderId="24" xfId="84" applyFont="1" applyFill="1" applyBorder="1" applyProtection="1">
      <protection locked="0"/>
    </xf>
    <xf numFmtId="0" fontId="9" fillId="36" borderId="25" xfId="84" quotePrefix="1" applyFont="1" applyFill="1" applyBorder="1" applyProtection="1">
      <protection locked="0"/>
    </xf>
    <xf numFmtId="0" fontId="9" fillId="36" borderId="25" xfId="0" applyFont="1" applyFill="1" applyBorder="1" applyProtection="1">
      <protection locked="0"/>
    </xf>
    <xf numFmtId="1" fontId="9" fillId="36" borderId="25" xfId="0" applyNumberFormat="1" applyFont="1" applyFill="1" applyBorder="1" applyAlignment="1" applyProtection="1">
      <alignment horizontal="center"/>
      <protection hidden="1"/>
    </xf>
    <xf numFmtId="164" fontId="9" fillId="36" borderId="29" xfId="0" applyNumberFormat="1" applyFont="1" applyFill="1" applyBorder="1" applyProtection="1">
      <protection hidden="1"/>
    </xf>
    <xf numFmtId="0" fontId="9" fillId="36" borderId="24" xfId="0" applyFont="1" applyFill="1" applyBorder="1" applyProtection="1">
      <protection locked="0"/>
    </xf>
    <xf numFmtId="1" fontId="9" fillId="36" borderId="29" xfId="0" applyNumberFormat="1" applyFont="1" applyFill="1" applyBorder="1" applyAlignment="1" applyProtection="1">
      <alignment horizontal="center"/>
      <protection hidden="1"/>
    </xf>
    <xf numFmtId="2" fontId="9" fillId="36" borderId="29" xfId="0" applyNumberFormat="1" applyFont="1" applyFill="1" applyBorder="1" applyProtection="1">
      <protection hidden="1"/>
    </xf>
    <xf numFmtId="0" fontId="9" fillId="36" borderId="29" xfId="0" applyFont="1" applyFill="1" applyBorder="1" applyAlignment="1" applyProtection="1">
      <alignment horizontal="center"/>
      <protection hidden="1"/>
    </xf>
    <xf numFmtId="0" fontId="9" fillId="36" borderId="3" xfId="0" applyFont="1" applyFill="1" applyBorder="1" applyProtection="1">
      <protection locked="0"/>
    </xf>
    <xf numFmtId="0" fontId="39" fillId="0" borderId="17" xfId="56" applyFont="1" applyFill="1" applyBorder="1" applyAlignment="1">
      <alignment horizontal="center" vertical="center"/>
    </xf>
    <xf numFmtId="0" fontId="9" fillId="36" borderId="18" xfId="84" applyFont="1" applyFill="1" applyBorder="1" applyProtection="1">
      <protection locked="0"/>
    </xf>
    <xf numFmtId="0" fontId="9" fillId="36" borderId="19" xfId="84" quotePrefix="1" applyFont="1" applyFill="1" applyBorder="1" applyProtection="1">
      <protection locked="0"/>
    </xf>
    <xf numFmtId="164" fontId="9" fillId="36" borderId="17" xfId="0" applyNumberFormat="1" applyFont="1" applyFill="1" applyBorder="1" applyProtection="1">
      <protection hidden="1"/>
    </xf>
    <xf numFmtId="0" fontId="9" fillId="36" borderId="18" xfId="0" applyFont="1" applyFill="1" applyBorder="1" applyProtection="1">
      <protection locked="0"/>
    </xf>
    <xf numFmtId="0" fontId="9" fillId="36" borderId="19" xfId="0" quotePrefix="1" applyFont="1" applyFill="1" applyBorder="1" applyProtection="1">
      <protection locked="0"/>
    </xf>
    <xf numFmtId="0" fontId="9" fillId="36" borderId="25" xfId="0" quotePrefix="1" applyFont="1" applyFill="1" applyBorder="1" applyProtection="1">
      <protection locked="0"/>
    </xf>
    <xf numFmtId="2" fontId="9" fillId="3" borderId="3" xfId="0" applyNumberFormat="1" applyFont="1" applyFill="1" applyBorder="1" applyAlignment="1" applyProtection="1">
      <alignment horizontal="center"/>
      <protection hidden="1"/>
    </xf>
    <xf numFmtId="0" fontId="9" fillId="36" borderId="19" xfId="0" applyFont="1" applyFill="1" applyBorder="1" applyProtection="1">
      <protection locked="0"/>
    </xf>
    <xf numFmtId="0" fontId="9" fillId="0" borderId="17" xfId="0" applyFont="1" applyBorder="1" applyProtection="1">
      <protection locked="0"/>
    </xf>
    <xf numFmtId="0" fontId="9" fillId="0" borderId="4" xfId="0" applyFont="1" applyBorder="1" applyProtection="1">
      <protection locked="0"/>
    </xf>
    <xf numFmtId="0" fontId="9" fillId="0" borderId="3" xfId="0" applyFont="1" applyBorder="1" applyProtection="1">
      <protection hidden="1"/>
    </xf>
    <xf numFmtId="0" fontId="9" fillId="0" borderId="3" xfId="0" applyFont="1" applyBorder="1" applyProtection="1"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hidden="1"/>
    </xf>
    <xf numFmtId="0" fontId="19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36" fillId="0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0" xfId="0" applyAlignment="1"/>
    <xf numFmtId="0" fontId="40" fillId="4" borderId="5" xfId="0" applyFont="1" applyFill="1" applyBorder="1" applyAlignment="1">
      <alignment horizontal="center"/>
    </xf>
    <xf numFmtId="0" fontId="41" fillId="0" borderId="6" xfId="0" applyFont="1" applyBorder="1" applyAlignment="1"/>
    <xf numFmtId="0" fontId="41" fillId="0" borderId="7" xfId="0" applyFont="1" applyBorder="1" applyAlignment="1"/>
    <xf numFmtId="0" fontId="12" fillId="0" borderId="18" xfId="0" applyFont="1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19" fillId="4" borderId="5" xfId="0" applyFont="1" applyFill="1" applyBorder="1" applyAlignment="1">
      <alignment horizontal="center"/>
    </xf>
    <xf numFmtId="0" fontId="13" fillId="4" borderId="6" xfId="0" applyFont="1" applyFill="1" applyBorder="1" applyAlignment="1"/>
    <xf numFmtId="0" fontId="13" fillId="0" borderId="7" xfId="0" applyFont="1" applyBorder="1" applyAlignment="1"/>
    <xf numFmtId="0" fontId="11" fillId="2" borderId="17" xfId="84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>
      <alignment horizontal="center" vertical="top" wrapText="1"/>
    </xf>
    <xf numFmtId="0" fontId="18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9" fillId="4" borderId="5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36" fillId="0" borderId="20" xfId="0" applyFont="1" applyFill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9" fillId="36" borderId="18" xfId="0" applyFont="1" applyFill="1" applyBorder="1" applyAlignment="1" applyProtection="1">
      <alignment horizontal="left" vertical="top" wrapText="1"/>
      <protection hidden="1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2" borderId="18" xfId="84" applyFont="1" applyFill="1" applyBorder="1" applyAlignment="1" applyProtection="1">
      <alignment horizontal="center" vertical="top" wrapText="1"/>
      <protection locked="0"/>
    </xf>
    <xf numFmtId="0" fontId="11" fillId="2" borderId="19" xfId="84" applyFont="1" applyFill="1" applyBorder="1" applyAlignment="1" applyProtection="1">
      <alignment horizontal="center" vertical="top" wrapText="1"/>
      <protection locked="0"/>
    </xf>
    <xf numFmtId="0" fontId="11" fillId="2" borderId="4" xfId="84" applyFont="1" applyFill="1" applyBorder="1" applyAlignment="1" applyProtection="1">
      <alignment horizontal="center" vertical="top" wrapText="1"/>
      <protection locked="0"/>
    </xf>
    <xf numFmtId="0" fontId="12" fillId="0" borderId="18" xfId="0" applyFont="1" applyFill="1" applyBorder="1" applyAlignment="1">
      <alignment vertical="top" wrapText="1"/>
    </xf>
    <xf numFmtId="0" fontId="12" fillId="0" borderId="21" xfId="0" applyFont="1" applyBorder="1" applyAlignment="1">
      <alignment vertical="top" wrapText="1"/>
    </xf>
    <xf numFmtId="0" fontId="12" fillId="0" borderId="19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2" fillId="0" borderId="23" xfId="0" applyFont="1" applyBorder="1" applyAlignment="1">
      <alignment vertical="top" wrapText="1"/>
    </xf>
    <xf numFmtId="0" fontId="12" fillId="0" borderId="24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25" xfId="0" applyFont="1" applyBorder="1" applyAlignment="1">
      <alignment vertical="top" wrapText="1"/>
    </xf>
  </cellXfs>
  <cellStyles count="124">
    <cellStyle name="20% - Dekorfärg1" xfId="19" builtinId="30" customBuiltin="1"/>
    <cellStyle name="20% - Dekorfärg1 2" xfId="57"/>
    <cellStyle name="20% - Dekorfärg1 2 2" xfId="91"/>
    <cellStyle name="20% - Dekorfärg1 3" xfId="85"/>
    <cellStyle name="20% - Dekorfärg2" xfId="23" builtinId="34" customBuiltin="1"/>
    <cellStyle name="20% - Dekorfärg2 2" xfId="58"/>
    <cellStyle name="20% - Dekorfärg2 2 2" xfId="92"/>
    <cellStyle name="20% - Dekorfärg2 3" xfId="86"/>
    <cellStyle name="20% - Dekorfärg3" xfId="27" builtinId="38" customBuiltin="1"/>
    <cellStyle name="20% - Dekorfärg3 2" xfId="59"/>
    <cellStyle name="20% - Dekorfärg3 2 2" xfId="93"/>
    <cellStyle name="20% - Dekorfärg3 3" xfId="87"/>
    <cellStyle name="20% - Dekorfärg4" xfId="31" builtinId="42" customBuiltin="1"/>
    <cellStyle name="20% - Dekorfärg4 2" xfId="60"/>
    <cellStyle name="20% - Dekorfärg4 2 2" xfId="94"/>
    <cellStyle name="20% - Dekorfärg4 3" xfId="88"/>
    <cellStyle name="20% - Dekorfärg5" xfId="35" builtinId="46" customBuiltin="1"/>
    <cellStyle name="20% - Dekorfärg5 2" xfId="61"/>
    <cellStyle name="20% - Dekorfärg5 2 2" xfId="95"/>
    <cellStyle name="20% - Dekorfärg5 3" xfId="89"/>
    <cellStyle name="20% - Dekorfärg6" xfId="39" builtinId="50" customBuiltin="1"/>
    <cellStyle name="20% - Dekorfärg6 2" xfId="62"/>
    <cellStyle name="20% - Dekorfärg6 2 2" xfId="96"/>
    <cellStyle name="20% - Dekorfärg6 3" xfId="90"/>
    <cellStyle name="40% - Dekorfärg1" xfId="20" builtinId="31" customBuiltin="1"/>
    <cellStyle name="40% - Dekorfärg1 2" xfId="63"/>
    <cellStyle name="40% - Dekorfärg1 2 2" xfId="103"/>
    <cellStyle name="40% - Dekorfärg1 3" xfId="97"/>
    <cellStyle name="40% - Dekorfärg2" xfId="24" builtinId="35" customBuiltin="1"/>
    <cellStyle name="40% - Dekorfärg2 2" xfId="64"/>
    <cellStyle name="40% - Dekorfärg2 2 2" xfId="104"/>
    <cellStyle name="40% - Dekorfärg2 3" xfId="98"/>
    <cellStyle name="40% - Dekorfärg3" xfId="28" builtinId="39" customBuiltin="1"/>
    <cellStyle name="40% - Dekorfärg3 2" xfId="65"/>
    <cellStyle name="40% - Dekorfärg3 2 2" xfId="105"/>
    <cellStyle name="40% - Dekorfärg3 3" xfId="99"/>
    <cellStyle name="40% - Dekorfärg4" xfId="32" builtinId="43" customBuiltin="1"/>
    <cellStyle name="40% - Dekorfärg4 2" xfId="66"/>
    <cellStyle name="40% - Dekorfärg4 2 2" xfId="106"/>
    <cellStyle name="40% - Dekorfärg4 3" xfId="100"/>
    <cellStyle name="40% - Dekorfärg5" xfId="36" builtinId="47" customBuiltin="1"/>
    <cellStyle name="40% - Dekorfärg5 2" xfId="67"/>
    <cellStyle name="40% - Dekorfärg5 2 2" xfId="107"/>
    <cellStyle name="40% - Dekorfärg5 3" xfId="101"/>
    <cellStyle name="40% - Dekorfärg6" xfId="40" builtinId="51" customBuiltin="1"/>
    <cellStyle name="40% - Dekorfärg6 2" xfId="68"/>
    <cellStyle name="40% - Dekorfärg6 2 2" xfId="108"/>
    <cellStyle name="40% - Dekorfärg6 3" xfId="102"/>
    <cellStyle name="60% - Dekorfärg1" xfId="21" builtinId="32" customBuiltin="1"/>
    <cellStyle name="60% - Dekorfärg2" xfId="25" builtinId="36" customBuiltin="1"/>
    <cellStyle name="60% - Dekorfärg3" xfId="29" builtinId="40" customBuiltin="1"/>
    <cellStyle name="60% - Dekorfärg4" xfId="33" builtinId="44" customBuiltin="1"/>
    <cellStyle name="60% - Dekorfärg5" xfId="37" builtinId="48" customBuiltin="1"/>
    <cellStyle name="60% - Dekorfärg6" xfId="41" builtinId="52" customBuiltin="1"/>
    <cellStyle name="Anteckning 2" xfId="46"/>
    <cellStyle name="Anteckning 2 2" xfId="69"/>
    <cellStyle name="Anteckning 3" xfId="48"/>
    <cellStyle name="Anteckning 3 2" xfId="70"/>
    <cellStyle name="Anteckning 4" xfId="49"/>
    <cellStyle name="Anteckning 4 2" xfId="71"/>
    <cellStyle name="Anteckning 5" xfId="54"/>
    <cellStyle name="Anteckning 5 2" xfId="72"/>
    <cellStyle name="Anteckning 6" xfId="50"/>
    <cellStyle name="Anteckning 6 2" xfId="73"/>
    <cellStyle name="Anteckning 7" xfId="53"/>
    <cellStyle name="Anteckning 7 2" xfId="74"/>
    <cellStyle name="Anteckning 8" xfId="55"/>
    <cellStyle name="Anteckning 8 2" xfId="75"/>
    <cellStyle name="Anteckning 9" xfId="43"/>
    <cellStyle name="Anteckning 9 2" xfId="76"/>
    <cellStyle name="Beräkning" xfId="12" builtinId="22" customBuiltin="1"/>
    <cellStyle name="Bra" xfId="7" builtinId="26" customBuiltin="1"/>
    <cellStyle name="Dålig" xfId="8" builtinId="27" customBuiltin="1"/>
    <cellStyle name="Färg1" xfId="18" builtinId="29" customBuiltin="1"/>
    <cellStyle name="Färg2" xfId="22" builtinId="33" customBuiltin="1"/>
    <cellStyle name="Färg3" xfId="26" builtinId="37" customBuiltin="1"/>
    <cellStyle name="Färg4" xfId="30" builtinId="41" customBuiltin="1"/>
    <cellStyle name="Färg5" xfId="34" builtinId="45" customBuiltin="1"/>
    <cellStyle name="Färg6" xfId="38" builtinId="49" customBuiltin="1"/>
    <cellStyle name="Förklarande text" xfId="16" builtinId="53" customBuiltin="1"/>
    <cellStyle name="Hyperlänk" xfId="1" builtinId="8"/>
    <cellStyle name="Indata" xfId="10" builtinId="20" customBuiltin="1"/>
    <cellStyle name="Kontrollcell" xfId="14" builtinId="23" customBuiltin="1"/>
    <cellStyle name="Länkad cell" xfId="13" builtinId="24" customBuiltin="1"/>
    <cellStyle name="Neutral" xfId="9" builtinId="28" customBuiltin="1"/>
    <cellStyle name="Normal" xfId="0" builtinId="0"/>
    <cellStyle name="Normal 10" xfId="123"/>
    <cellStyle name="Normal 2" xfId="84"/>
    <cellStyle name="Normal 3" xfId="47"/>
    <cellStyle name="Normal 3 2" xfId="77"/>
    <cellStyle name="Normal 3 2 2" xfId="110"/>
    <cellStyle name="Normal 3 3" xfId="109"/>
    <cellStyle name="Normal 4" xfId="51"/>
    <cellStyle name="Normal 4 2" xfId="78"/>
    <cellStyle name="Normal 4 2 2" xfId="112"/>
    <cellStyle name="Normal 4 3" xfId="111"/>
    <cellStyle name="Normal 5" xfId="52"/>
    <cellStyle name="Normal 5 2" xfId="79"/>
    <cellStyle name="Normal 5 2 2" xfId="114"/>
    <cellStyle name="Normal 5 3" xfId="113"/>
    <cellStyle name="Normal 6" xfId="56"/>
    <cellStyle name="Normal 6 2" xfId="80"/>
    <cellStyle name="Normal 6 2 2" xfId="116"/>
    <cellStyle name="Normal 6 3" xfId="115"/>
    <cellStyle name="Normal 7" xfId="44"/>
    <cellStyle name="Normal 7 2" xfId="81"/>
    <cellStyle name="Normal 7 2 2" xfId="118"/>
    <cellStyle name="Normal 7 3" xfId="117"/>
    <cellStyle name="Normal 8" xfId="45"/>
    <cellStyle name="Normal 8 2" xfId="82"/>
    <cellStyle name="Normal 8 2 2" xfId="120"/>
    <cellStyle name="Normal 8 3" xfId="119"/>
    <cellStyle name="Normal 9" xfId="42"/>
    <cellStyle name="Normal 9 2" xfId="83"/>
    <cellStyle name="Normal 9 2 2" xfId="122"/>
    <cellStyle name="Normal 9 3" xfId="121"/>
    <cellStyle name="Rubrik" xfId="2" builtinId="15" customBuiltin="1"/>
    <cellStyle name="Rubrik 1" xfId="3" builtinId="16" customBuiltin="1"/>
    <cellStyle name="Rubrik 2" xfId="4" builtinId="17" customBuiltin="1"/>
    <cellStyle name="Rubrik 3" xfId="5" builtinId="18" customBuiltin="1"/>
    <cellStyle name="Rubrik 4" xfId="6" builtinId="19" customBuiltin="1"/>
    <cellStyle name="Summa" xfId="17" builtinId="25" customBuiltin="1"/>
    <cellStyle name="Utdata" xfId="11" builtinId="21" customBuiltin="1"/>
    <cellStyle name="Varnings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28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2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30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3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3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3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3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3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36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37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38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3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40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4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jpeg"/><Relationship Id="rId1" Type="http://schemas.openxmlformats.org/officeDocument/2006/relationships/image" Target="../media/image5.png"/><Relationship Id="rId4" Type="http://schemas.openxmlformats.org/officeDocument/2006/relationships/image" Target="../media/image2.png"/></Relationships>
</file>

<file path=xl/drawings/_rels/vmlDrawing4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jpeg"/><Relationship Id="rId1" Type="http://schemas.openxmlformats.org/officeDocument/2006/relationships/image" Target="../media/image5.png"/><Relationship Id="rId4" Type="http://schemas.openxmlformats.org/officeDocument/2006/relationships/image" Target="../media/image2.png"/></Relationships>
</file>

<file path=xl/drawings/_rels/vmlDrawing4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jpeg"/><Relationship Id="rId1" Type="http://schemas.openxmlformats.org/officeDocument/2006/relationships/image" Target="../media/image5.png"/><Relationship Id="rId4" Type="http://schemas.openxmlformats.org/officeDocument/2006/relationships/image" Target="../media/image2.png"/></Relationships>
</file>

<file path=xl/drawings/_rels/vmlDrawing4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jpeg"/><Relationship Id="rId1" Type="http://schemas.openxmlformats.org/officeDocument/2006/relationships/image" Target="../media/image5.png"/><Relationship Id="rId4" Type="http://schemas.openxmlformats.org/officeDocument/2006/relationships/image" Target="../media/image2.png"/></Relationships>
</file>

<file path=xl/drawings/_rels/vmlDrawing4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jpeg"/><Relationship Id="rId1" Type="http://schemas.openxmlformats.org/officeDocument/2006/relationships/image" Target="../media/image5.png"/><Relationship Id="rId4" Type="http://schemas.openxmlformats.org/officeDocument/2006/relationships/image" Target="../media/image2.png"/></Relationships>
</file>

<file path=xl/drawings/_rels/vmlDrawing46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jpeg"/><Relationship Id="rId1" Type="http://schemas.openxmlformats.org/officeDocument/2006/relationships/image" Target="../media/image5.png"/><Relationship Id="rId4" Type="http://schemas.openxmlformats.org/officeDocument/2006/relationships/image" Target="../media/image2.png"/></Relationships>
</file>

<file path=xl/drawings/_rels/vmlDrawing47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jpeg"/><Relationship Id="rId1" Type="http://schemas.openxmlformats.org/officeDocument/2006/relationships/image" Target="../media/image5.png"/><Relationship Id="rId4" Type="http://schemas.openxmlformats.org/officeDocument/2006/relationships/image" Target="../media/image2.png"/></Relationships>
</file>

<file path=xl/drawings/_rels/vmlDrawing48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jpeg"/><Relationship Id="rId1" Type="http://schemas.openxmlformats.org/officeDocument/2006/relationships/image" Target="../media/image5.png"/><Relationship Id="rId4" Type="http://schemas.openxmlformats.org/officeDocument/2006/relationships/image" Target="../media/image2.png"/></Relationships>
</file>

<file path=xl/drawings/_rels/vmlDrawing4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jpeg"/><Relationship Id="rId1" Type="http://schemas.openxmlformats.org/officeDocument/2006/relationships/image" Target="../media/image5.png"/><Relationship Id="rId4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50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1.jpeg"/><Relationship Id="rId1" Type="http://schemas.openxmlformats.org/officeDocument/2006/relationships/image" Target="../media/image5.png"/><Relationship Id="rId4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7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9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0.vml"/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4" zoomScaleNormal="100" workbookViewId="0">
      <selection activeCell="F34" sqref="F34"/>
    </sheetView>
  </sheetViews>
  <sheetFormatPr defaultRowHeight="12.75" x14ac:dyDescent="0.2"/>
  <cols>
    <col min="1" max="1" width="4.140625" customWidth="1"/>
    <col min="2" max="2" width="4.28515625" customWidth="1"/>
    <col min="3" max="3" width="23.5703125" customWidth="1"/>
    <col min="4" max="4" width="19.85546875" customWidth="1"/>
    <col min="5" max="5" width="5.28515625" style="62" customWidth="1"/>
    <col min="6" max="7" width="6.85546875" customWidth="1"/>
    <col min="8" max="8" width="6.28515625" customWidth="1"/>
    <col min="9" max="10" width="5.7109375" customWidth="1"/>
  </cols>
  <sheetData>
    <row r="1" spans="1:16" s="34" customFormat="1" ht="35.25" customHeight="1" thickBot="1" x14ac:dyDescent="0.4">
      <c r="A1" s="146" t="s">
        <v>17</v>
      </c>
      <c r="B1" s="147"/>
      <c r="C1" s="147"/>
      <c r="D1" s="147"/>
      <c r="E1" s="147"/>
      <c r="F1" s="148"/>
      <c r="G1" s="33"/>
      <c r="H1" s="33"/>
      <c r="I1" s="33"/>
      <c r="K1" s="158" t="s">
        <v>35</v>
      </c>
      <c r="L1" s="159"/>
      <c r="M1" s="159"/>
      <c r="N1" s="159"/>
      <c r="O1" s="159"/>
      <c r="P1" s="160"/>
    </row>
    <row r="2" spans="1:16" s="34" customFormat="1" ht="24.75" customHeight="1" x14ac:dyDescent="0.35">
      <c r="A2" s="149" t="s">
        <v>32</v>
      </c>
      <c r="B2" s="150"/>
      <c r="C2" s="150"/>
      <c r="D2" s="150"/>
      <c r="E2" s="150"/>
      <c r="F2" s="151"/>
      <c r="G2" s="33"/>
      <c r="H2" s="33"/>
      <c r="I2" s="33"/>
      <c r="K2" s="161"/>
      <c r="L2" s="162"/>
      <c r="M2" s="162"/>
      <c r="N2" s="162"/>
      <c r="O2" s="162"/>
      <c r="P2" s="163"/>
    </row>
    <row r="3" spans="1:16" s="35" customFormat="1" x14ac:dyDescent="0.2">
      <c r="A3" s="37"/>
      <c r="B3" s="33"/>
      <c r="C3" s="33"/>
      <c r="D3" s="33"/>
      <c r="E3" s="57"/>
      <c r="K3" s="161"/>
      <c r="L3" s="162"/>
      <c r="M3" s="162"/>
      <c r="N3" s="162"/>
      <c r="O3" s="162"/>
      <c r="P3" s="163"/>
    </row>
    <row r="4" spans="1:16" s="35" customFormat="1" ht="20.25" x14ac:dyDescent="0.3">
      <c r="A4" s="152" t="s">
        <v>97</v>
      </c>
      <c r="B4" s="153"/>
      <c r="C4" s="153"/>
      <c r="D4" s="153"/>
      <c r="E4" s="153"/>
      <c r="F4" s="154"/>
      <c r="G4" s="80"/>
      <c r="H4" s="80"/>
      <c r="I4" s="80"/>
      <c r="K4" s="161"/>
      <c r="L4" s="162"/>
      <c r="M4" s="162"/>
      <c r="N4" s="162"/>
      <c r="O4" s="162"/>
      <c r="P4" s="163"/>
    </row>
    <row r="5" spans="1:16" s="35" customFormat="1" ht="13.5" thickBot="1" x14ac:dyDescent="0.25">
      <c r="E5" s="57"/>
      <c r="K5" s="161"/>
      <c r="L5" s="162"/>
      <c r="M5" s="162"/>
      <c r="N5" s="162"/>
      <c r="O5" s="162"/>
      <c r="P5" s="163"/>
    </row>
    <row r="6" spans="1:16" ht="27" thickBot="1" x14ac:dyDescent="0.45">
      <c r="A6" s="155" t="s">
        <v>66</v>
      </c>
      <c r="B6" s="156"/>
      <c r="C6" s="156"/>
      <c r="D6" s="156"/>
      <c r="E6" s="156"/>
      <c r="F6" s="157"/>
      <c r="G6" s="21"/>
      <c r="H6" s="21"/>
      <c r="I6" s="91"/>
      <c r="K6" s="161"/>
      <c r="L6" s="162"/>
      <c r="M6" s="162"/>
      <c r="N6" s="162"/>
      <c r="O6" s="162"/>
      <c r="P6" s="163"/>
    </row>
    <row r="7" spans="1:16" x14ac:dyDescent="0.2">
      <c r="A7" s="22"/>
      <c r="B7" s="22"/>
      <c r="C7" s="22"/>
      <c r="D7" s="22"/>
      <c r="E7" s="58"/>
      <c r="K7" s="161"/>
      <c r="L7" s="162"/>
      <c r="M7" s="162"/>
      <c r="N7" s="162"/>
      <c r="O7" s="162"/>
      <c r="P7" s="163"/>
    </row>
    <row r="8" spans="1:16" x14ac:dyDescent="0.2">
      <c r="A8" s="6" t="s">
        <v>5</v>
      </c>
      <c r="B8" s="6" t="s">
        <v>6</v>
      </c>
      <c r="C8" s="6" t="s">
        <v>0</v>
      </c>
      <c r="D8" s="6" t="s">
        <v>1</v>
      </c>
      <c r="E8" s="59" t="s">
        <v>23</v>
      </c>
      <c r="F8" s="6"/>
      <c r="G8" s="5" t="s">
        <v>7</v>
      </c>
      <c r="H8" s="6" t="s">
        <v>34</v>
      </c>
      <c r="I8" s="6" t="s">
        <v>29</v>
      </c>
      <c r="K8" s="161"/>
      <c r="L8" s="162"/>
      <c r="M8" s="162"/>
      <c r="N8" s="162"/>
      <c r="O8" s="162"/>
      <c r="P8" s="163"/>
    </row>
    <row r="9" spans="1:16" ht="17.25" customHeight="1" x14ac:dyDescent="0.2">
      <c r="A9" s="63">
        <v>1</v>
      </c>
      <c r="B9" s="64">
        <v>83</v>
      </c>
      <c r="C9" s="69" t="s">
        <v>47</v>
      </c>
      <c r="D9" s="65" t="s">
        <v>50</v>
      </c>
      <c r="E9" s="70">
        <v>2005</v>
      </c>
      <c r="F9" s="69"/>
      <c r="G9" s="69">
        <f t="shared" ref="G9:G16" ca="1" si="0">RAND()</f>
        <v>0.48968441489979875</v>
      </c>
      <c r="H9" s="63"/>
      <c r="I9" s="63"/>
      <c r="K9" s="161"/>
      <c r="L9" s="162"/>
      <c r="M9" s="162"/>
      <c r="N9" s="162"/>
      <c r="O9" s="162"/>
      <c r="P9" s="163"/>
    </row>
    <row r="10" spans="1:16" ht="17.25" customHeight="1" x14ac:dyDescent="0.2">
      <c r="A10" s="63">
        <v>2</v>
      </c>
      <c r="B10" s="64">
        <v>40</v>
      </c>
      <c r="C10" s="69" t="s">
        <v>41</v>
      </c>
      <c r="D10" s="76" t="s">
        <v>50</v>
      </c>
      <c r="E10" s="77">
        <v>2005</v>
      </c>
      <c r="F10" s="69"/>
      <c r="G10" s="69">
        <f t="shared" ca="1" si="0"/>
        <v>0.54162764519597384</v>
      </c>
      <c r="H10" s="63"/>
      <c r="I10" s="63"/>
      <c r="K10" s="161"/>
      <c r="L10" s="162"/>
      <c r="M10" s="162"/>
      <c r="N10" s="162"/>
      <c r="O10" s="162"/>
      <c r="P10" s="163"/>
    </row>
    <row r="11" spans="1:16" ht="17.25" customHeight="1" x14ac:dyDescent="0.2">
      <c r="A11" s="63">
        <v>3</v>
      </c>
      <c r="B11" s="64">
        <v>92</v>
      </c>
      <c r="C11" s="76" t="s">
        <v>80</v>
      </c>
      <c r="D11" s="65" t="s">
        <v>51</v>
      </c>
      <c r="E11" s="77">
        <v>2004</v>
      </c>
      <c r="F11" s="69"/>
      <c r="G11" s="69">
        <f t="shared" ca="1" si="0"/>
        <v>0.18563890366299352</v>
      </c>
      <c r="H11" s="63"/>
      <c r="I11" s="63"/>
      <c r="K11" s="161"/>
      <c r="L11" s="162"/>
      <c r="M11" s="162"/>
      <c r="N11" s="162"/>
      <c r="O11" s="162"/>
      <c r="P11" s="163"/>
    </row>
    <row r="12" spans="1:16" ht="17.25" customHeight="1" x14ac:dyDescent="0.2">
      <c r="A12" s="63">
        <v>4</v>
      </c>
      <c r="B12" s="64">
        <v>48</v>
      </c>
      <c r="C12" s="69" t="s">
        <v>138</v>
      </c>
      <c r="D12" s="65" t="s">
        <v>50</v>
      </c>
      <c r="E12" s="77">
        <v>2005</v>
      </c>
      <c r="F12" s="69"/>
      <c r="G12" s="69">
        <f t="shared" ca="1" si="0"/>
        <v>0.4251241884979553</v>
      </c>
      <c r="H12" s="63"/>
      <c r="I12" s="63"/>
      <c r="K12" s="161"/>
      <c r="L12" s="162"/>
      <c r="M12" s="162"/>
      <c r="N12" s="162"/>
      <c r="O12" s="162"/>
      <c r="P12" s="163"/>
    </row>
    <row r="13" spans="1:16" ht="17.25" customHeight="1" x14ac:dyDescent="0.2">
      <c r="A13" s="63">
        <v>5</v>
      </c>
      <c r="B13" s="64">
        <v>59</v>
      </c>
      <c r="C13" s="69" t="s">
        <v>77</v>
      </c>
      <c r="D13" s="65" t="s">
        <v>50</v>
      </c>
      <c r="E13" s="70">
        <v>2005</v>
      </c>
      <c r="F13" s="69"/>
      <c r="G13" s="69">
        <f t="shared" ca="1" si="0"/>
        <v>0.31655940457969678</v>
      </c>
      <c r="H13" s="63"/>
      <c r="I13" s="63"/>
      <c r="K13" s="161"/>
      <c r="L13" s="162"/>
      <c r="M13" s="162"/>
      <c r="N13" s="162"/>
      <c r="O13" s="162"/>
      <c r="P13" s="163"/>
    </row>
    <row r="14" spans="1:16" ht="17.25" customHeight="1" x14ac:dyDescent="0.2">
      <c r="A14" s="63">
        <v>6</v>
      </c>
      <c r="B14" s="64">
        <v>39</v>
      </c>
      <c r="C14" s="69" t="s">
        <v>81</v>
      </c>
      <c r="D14" s="65" t="s">
        <v>50</v>
      </c>
      <c r="E14" s="77">
        <v>2003</v>
      </c>
      <c r="F14" s="69"/>
      <c r="G14" s="69">
        <f t="shared" ca="1" si="0"/>
        <v>0.37452726370890521</v>
      </c>
      <c r="H14" s="63"/>
      <c r="I14" s="63"/>
      <c r="K14" s="161"/>
      <c r="L14" s="162"/>
      <c r="M14" s="162"/>
      <c r="N14" s="162"/>
      <c r="O14" s="162"/>
      <c r="P14" s="163"/>
    </row>
    <row r="15" spans="1:16" ht="17.25" customHeight="1" x14ac:dyDescent="0.2">
      <c r="A15" s="63">
        <v>7</v>
      </c>
      <c r="B15" s="64">
        <v>41</v>
      </c>
      <c r="C15" s="69" t="s">
        <v>42</v>
      </c>
      <c r="D15" s="76" t="s">
        <v>50</v>
      </c>
      <c r="E15" s="77">
        <v>2003</v>
      </c>
      <c r="F15" s="69"/>
      <c r="G15" s="69">
        <f t="shared" ca="1" si="0"/>
        <v>0.10293898186185035</v>
      </c>
      <c r="H15" s="63"/>
      <c r="I15" s="63"/>
      <c r="K15" s="164"/>
      <c r="L15" s="165"/>
      <c r="M15" s="165"/>
      <c r="N15" s="165"/>
      <c r="O15" s="165"/>
      <c r="P15" s="166"/>
    </row>
    <row r="16" spans="1:16" ht="17.25" customHeight="1" x14ac:dyDescent="0.2">
      <c r="A16" s="63">
        <v>8</v>
      </c>
      <c r="B16" s="64">
        <v>80</v>
      </c>
      <c r="C16" s="69" t="s">
        <v>82</v>
      </c>
      <c r="D16" s="65" t="s">
        <v>50</v>
      </c>
      <c r="E16" s="70">
        <v>2005</v>
      </c>
      <c r="F16" s="69"/>
      <c r="G16" s="69">
        <f t="shared" ca="1" si="0"/>
        <v>0.14948244651814413</v>
      </c>
      <c r="H16" s="63"/>
      <c r="I16" s="63"/>
    </row>
    <row r="17" spans="1:9" ht="17.25" hidden="1" customHeight="1" x14ac:dyDescent="0.2">
      <c r="A17" s="63">
        <v>9</v>
      </c>
      <c r="B17" s="64"/>
      <c r="C17" s="69"/>
      <c r="D17" s="65"/>
      <c r="E17" s="70"/>
      <c r="F17" s="69"/>
      <c r="G17" s="69">
        <f t="shared" ref="G17:G24" ca="1" si="1">RAND()</f>
        <v>0.3855930452096723</v>
      </c>
      <c r="H17" s="63"/>
      <c r="I17" s="63"/>
    </row>
    <row r="18" spans="1:9" ht="17.25" hidden="1" customHeight="1" x14ac:dyDescent="0.2">
      <c r="A18" s="63">
        <v>10</v>
      </c>
      <c r="B18" s="64"/>
      <c r="F18" s="69"/>
      <c r="G18" s="69">
        <f t="shared" ca="1" si="1"/>
        <v>0.26463483170446545</v>
      </c>
      <c r="H18" s="63"/>
      <c r="I18" s="63"/>
    </row>
    <row r="19" spans="1:9" ht="17.25" hidden="1" customHeight="1" x14ac:dyDescent="0.2">
      <c r="A19" s="63">
        <v>11</v>
      </c>
      <c r="B19" s="64"/>
      <c r="C19" s="69"/>
      <c r="D19" s="65"/>
      <c r="E19" s="70"/>
      <c r="F19" s="69"/>
      <c r="G19" s="69">
        <f t="shared" ca="1" si="1"/>
        <v>0.14218733345357593</v>
      </c>
      <c r="H19" s="63"/>
      <c r="I19" s="63"/>
    </row>
    <row r="20" spans="1:9" ht="17.25" hidden="1" customHeight="1" x14ac:dyDescent="0.2">
      <c r="A20" s="63">
        <v>12</v>
      </c>
      <c r="B20" s="64"/>
      <c r="C20" s="69"/>
      <c r="D20" s="65"/>
      <c r="E20" s="70"/>
      <c r="F20" s="69"/>
      <c r="G20" s="69">
        <f t="shared" ca="1" si="1"/>
        <v>0.292216973726109</v>
      </c>
      <c r="H20" s="63"/>
      <c r="I20" s="63"/>
    </row>
    <row r="21" spans="1:9" ht="17.25" hidden="1" customHeight="1" x14ac:dyDescent="0.2">
      <c r="A21" s="63">
        <v>13</v>
      </c>
      <c r="B21" s="64"/>
      <c r="C21" s="69"/>
      <c r="D21" s="65"/>
      <c r="E21" s="70"/>
      <c r="F21" s="69"/>
      <c r="G21" s="69">
        <f t="shared" ca="1" si="1"/>
        <v>0.63764595342129671</v>
      </c>
      <c r="H21" s="63"/>
      <c r="I21" s="63"/>
    </row>
    <row r="22" spans="1:9" ht="17.25" hidden="1" customHeight="1" x14ac:dyDescent="0.2">
      <c r="A22" s="63">
        <v>14</v>
      </c>
      <c r="B22" s="64"/>
      <c r="C22" s="69"/>
      <c r="D22" s="65"/>
      <c r="E22" s="70"/>
      <c r="F22" s="69"/>
      <c r="G22" s="69">
        <f t="shared" ca="1" si="1"/>
        <v>0.68207047588428127</v>
      </c>
      <c r="H22" s="63"/>
      <c r="I22" s="63"/>
    </row>
    <row r="23" spans="1:9" ht="17.25" hidden="1" customHeight="1" x14ac:dyDescent="0.2">
      <c r="A23" s="63">
        <v>15</v>
      </c>
      <c r="B23" s="64"/>
      <c r="C23" s="69"/>
      <c r="D23" s="65"/>
      <c r="E23" s="70"/>
      <c r="F23" s="69"/>
      <c r="G23" s="69">
        <f t="shared" ca="1" si="1"/>
        <v>0.47459442853534872</v>
      </c>
      <c r="H23" s="63"/>
      <c r="I23" s="63"/>
    </row>
    <row r="24" spans="1:9" ht="17.25" hidden="1" customHeight="1" x14ac:dyDescent="0.2">
      <c r="A24" s="63">
        <v>16</v>
      </c>
      <c r="B24" s="64"/>
      <c r="C24" s="69"/>
      <c r="D24" s="65"/>
      <c r="E24" s="70"/>
      <c r="F24" s="69"/>
      <c r="G24" s="69">
        <f t="shared" ca="1" si="1"/>
        <v>0.24691884848766998</v>
      </c>
      <c r="H24" s="63"/>
      <c r="I24" s="63"/>
    </row>
    <row r="25" spans="1:9" s="2" customFormat="1" ht="17.25" customHeight="1" x14ac:dyDescent="0.2">
      <c r="A25" s="16"/>
      <c r="B25" s="8"/>
      <c r="C25" s="8"/>
      <c r="D25" s="18"/>
      <c r="E25" s="60"/>
      <c r="F25" s="19"/>
      <c r="G25" s="8"/>
      <c r="H25" s="17"/>
      <c r="I25" s="17"/>
    </row>
    <row r="26" spans="1:9" s="2" customFormat="1" x14ac:dyDescent="0.2">
      <c r="A26" s="16"/>
      <c r="B26" s="8"/>
      <c r="C26" s="8"/>
      <c r="D26" s="18"/>
      <c r="E26" s="60"/>
      <c r="F26" s="19"/>
      <c r="G26" s="8"/>
      <c r="H26" s="17"/>
      <c r="I26" s="17"/>
    </row>
    <row r="27" spans="1:9" s="2" customFormat="1" x14ac:dyDescent="0.2">
      <c r="A27" s="16"/>
      <c r="B27" s="8"/>
      <c r="C27" s="8" t="s">
        <v>8</v>
      </c>
      <c r="D27" s="20">
        <f>COUNTA(C9:C24)</f>
        <v>8</v>
      </c>
      <c r="E27" s="61"/>
      <c r="F27" s="19"/>
      <c r="G27" s="8"/>
      <c r="H27" s="17"/>
      <c r="I27" s="17"/>
    </row>
    <row r="28" spans="1:9" s="2" customFormat="1" x14ac:dyDescent="0.2">
      <c r="A28" s="16"/>
      <c r="B28" s="8"/>
      <c r="C28" s="8" t="s">
        <v>9</v>
      </c>
      <c r="D28" s="20" t="e">
        <f>'Start Kids B F Q1'!D27+'Start Kids B P Q1'!D27+'Start Kids A F Q1'!D26+'Start Kids A P Q1'!D27+'Start YB F Q1'!D27+'Start YB P Q1'!D27+'Start YA F Q1'!D27+'Start YA P Q1 '!D27+'Start J F Q1'!D27+'Start J P Q1'!D27+#REF!+#REF!</f>
        <v>#REF!</v>
      </c>
      <c r="E28" s="61"/>
      <c r="F28" s="19"/>
      <c r="G28" s="8"/>
      <c r="H28" s="17"/>
      <c r="I28" s="17"/>
    </row>
    <row r="29" spans="1:9" x14ac:dyDescent="0.2">
      <c r="C29" t="s">
        <v>30</v>
      </c>
      <c r="D29" s="20">
        <f>COUNTA(I9:I24)</f>
        <v>0</v>
      </c>
    </row>
    <row r="30" spans="1:9" x14ac:dyDescent="0.2">
      <c r="C30" t="s">
        <v>31</v>
      </c>
      <c r="D30" s="20" t="e">
        <f>'Start Kids B F Q1'!D29+'Start Kids B P Q1'!D29+'Start Kids A F Q1'!D28+'Start Kids A P Q1'!D29+'Start YB F Q1'!D29+'Start YB P Q1'!D29+'Start YA F Q1'!D29+'Start YA P Q1 '!D29+'Start J F Q1'!D29+'Start J P Q1'!D29+#REF!+#REF!</f>
        <v>#REF!</v>
      </c>
    </row>
  </sheetData>
  <autoFilter ref="B8:H8">
    <sortState ref="B9:H16">
      <sortCondition ref="G8"/>
    </sortState>
  </autoFilter>
  <mergeCells count="5">
    <mergeCell ref="A1:F1"/>
    <mergeCell ref="A2:F2"/>
    <mergeCell ref="A4:F4"/>
    <mergeCell ref="A6:F6"/>
    <mergeCell ref="K1:P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B9" sqref="B9:E11"/>
    </sheetView>
  </sheetViews>
  <sheetFormatPr defaultRowHeight="12.75" x14ac:dyDescent="0.2"/>
  <cols>
    <col min="1" max="1" width="4.140625" customWidth="1"/>
    <col min="2" max="2" width="4.28515625" customWidth="1"/>
    <col min="3" max="3" width="23.5703125" customWidth="1"/>
    <col min="4" max="4" width="19.85546875" customWidth="1"/>
    <col min="5" max="5" width="5.28515625" style="62" customWidth="1"/>
    <col min="6" max="7" width="6.85546875" customWidth="1"/>
    <col min="8" max="8" width="6.28515625" customWidth="1"/>
    <col min="9" max="10" width="5.7109375" customWidth="1"/>
  </cols>
  <sheetData>
    <row r="1" spans="1:16" s="35" customFormat="1" ht="35.25" customHeight="1" thickBot="1" x14ac:dyDescent="0.25">
      <c r="A1" s="146" t="s">
        <v>17</v>
      </c>
      <c r="B1" s="147"/>
      <c r="C1" s="147"/>
      <c r="D1" s="147"/>
      <c r="E1" s="147"/>
      <c r="F1" s="148"/>
      <c r="G1" s="83"/>
      <c r="H1" s="83"/>
      <c r="I1" s="83"/>
      <c r="K1" s="158" t="s">
        <v>35</v>
      </c>
      <c r="L1" s="159"/>
      <c r="M1" s="159"/>
      <c r="N1" s="159"/>
      <c r="O1" s="159"/>
      <c r="P1" s="160"/>
    </row>
    <row r="2" spans="1:16" s="35" customFormat="1" ht="24.75" customHeight="1" x14ac:dyDescent="0.3">
      <c r="A2" s="149" t="s">
        <v>32</v>
      </c>
      <c r="B2" s="150"/>
      <c r="C2" s="150"/>
      <c r="D2" s="150"/>
      <c r="E2" s="150"/>
      <c r="F2" s="151"/>
      <c r="G2" s="83"/>
      <c r="H2" s="83"/>
      <c r="I2" s="83"/>
      <c r="K2" s="161"/>
      <c r="L2" s="162"/>
      <c r="M2" s="162"/>
      <c r="N2" s="162"/>
      <c r="O2" s="162"/>
      <c r="P2" s="163"/>
    </row>
    <row r="3" spans="1:16" s="35" customFormat="1" x14ac:dyDescent="0.2">
      <c r="A3" s="37"/>
      <c r="B3" s="83"/>
      <c r="C3" s="83"/>
      <c r="D3" s="83"/>
      <c r="E3" s="57"/>
      <c r="K3" s="161"/>
      <c r="L3" s="162"/>
      <c r="M3" s="162"/>
      <c r="N3" s="162"/>
      <c r="O3" s="162"/>
      <c r="P3" s="163"/>
    </row>
    <row r="4" spans="1:16" s="35" customFormat="1" ht="20.25" x14ac:dyDescent="0.3">
      <c r="A4" s="152" t="s">
        <v>97</v>
      </c>
      <c r="B4" s="153"/>
      <c r="C4" s="153"/>
      <c r="D4" s="153"/>
      <c r="E4" s="153"/>
      <c r="F4" s="154"/>
      <c r="G4" s="80"/>
      <c r="H4" s="80"/>
      <c r="I4" s="80"/>
      <c r="K4" s="161"/>
      <c r="L4" s="162"/>
      <c r="M4" s="162"/>
      <c r="N4" s="162"/>
      <c r="O4" s="162"/>
      <c r="P4" s="163"/>
    </row>
    <row r="5" spans="1:16" s="35" customFormat="1" ht="13.5" thickBot="1" x14ac:dyDescent="0.25">
      <c r="E5" s="57"/>
      <c r="K5" s="161"/>
      <c r="L5" s="162"/>
      <c r="M5" s="162"/>
      <c r="N5" s="162"/>
      <c r="O5" s="162"/>
      <c r="P5" s="163"/>
    </row>
    <row r="6" spans="1:16" ht="27" thickBot="1" x14ac:dyDescent="0.45">
      <c r="A6" s="167" t="s">
        <v>72</v>
      </c>
      <c r="B6" s="168"/>
      <c r="C6" s="168"/>
      <c r="D6" s="168"/>
      <c r="E6" s="168"/>
      <c r="F6" s="169"/>
      <c r="G6" s="21"/>
      <c r="H6" s="21"/>
      <c r="I6" s="21"/>
      <c r="K6" s="161"/>
      <c r="L6" s="162"/>
      <c r="M6" s="162"/>
      <c r="N6" s="162"/>
      <c r="O6" s="162"/>
      <c r="P6" s="163"/>
    </row>
    <row r="7" spans="1:16" x14ac:dyDescent="0.2">
      <c r="A7" s="22"/>
      <c r="B7" s="22"/>
      <c r="C7" s="22"/>
      <c r="D7" s="22"/>
      <c r="E7" s="58"/>
      <c r="K7" s="161"/>
      <c r="L7" s="162"/>
      <c r="M7" s="162"/>
      <c r="N7" s="162"/>
      <c r="O7" s="162"/>
      <c r="P7" s="163"/>
    </row>
    <row r="8" spans="1:16" x14ac:dyDescent="0.2">
      <c r="A8" s="6" t="s">
        <v>5</v>
      </c>
      <c r="B8" s="6" t="s">
        <v>6</v>
      </c>
      <c r="C8" s="6" t="s">
        <v>0</v>
      </c>
      <c r="D8" s="6" t="s">
        <v>1</v>
      </c>
      <c r="E8" s="59" t="s">
        <v>23</v>
      </c>
      <c r="F8" s="6"/>
      <c r="G8" s="5" t="s">
        <v>7</v>
      </c>
      <c r="H8" s="6" t="s">
        <v>34</v>
      </c>
      <c r="I8" s="6" t="s">
        <v>29</v>
      </c>
      <c r="K8" s="161"/>
      <c r="L8" s="162"/>
      <c r="M8" s="162"/>
      <c r="N8" s="162"/>
      <c r="O8" s="162"/>
      <c r="P8" s="163"/>
    </row>
    <row r="9" spans="1:16" ht="17.25" customHeight="1" x14ac:dyDescent="0.2">
      <c r="A9" s="63">
        <v>1</v>
      </c>
      <c r="B9" s="64">
        <v>97</v>
      </c>
      <c r="C9" s="69" t="s">
        <v>134</v>
      </c>
      <c r="D9" s="76" t="s">
        <v>144</v>
      </c>
      <c r="E9" s="77">
        <v>1995</v>
      </c>
      <c r="F9" s="69"/>
      <c r="G9" s="69">
        <f ca="1">RAND()</f>
        <v>0.26178436967769192</v>
      </c>
      <c r="H9" s="63"/>
      <c r="I9" s="63"/>
      <c r="K9" s="161"/>
      <c r="L9" s="162"/>
      <c r="M9" s="162"/>
      <c r="N9" s="162"/>
      <c r="O9" s="162"/>
      <c r="P9" s="163"/>
    </row>
    <row r="10" spans="1:16" ht="17.25" customHeight="1" x14ac:dyDescent="0.2">
      <c r="A10" s="63">
        <v>2</v>
      </c>
      <c r="B10" s="64">
        <v>94</v>
      </c>
      <c r="C10" s="69" t="s">
        <v>135</v>
      </c>
      <c r="D10" s="76" t="s">
        <v>128</v>
      </c>
      <c r="E10" s="77">
        <v>1996</v>
      </c>
      <c r="F10" s="69"/>
      <c r="G10" s="69">
        <f t="shared" ref="G10:G24" ca="1" si="0">RAND()</f>
        <v>0.59334943629792958</v>
      </c>
      <c r="H10" s="63"/>
      <c r="I10" s="63"/>
      <c r="K10" s="161"/>
      <c r="L10" s="162"/>
      <c r="M10" s="162"/>
      <c r="N10" s="162"/>
      <c r="O10" s="162"/>
      <c r="P10" s="163"/>
    </row>
    <row r="11" spans="1:16" ht="17.25" customHeight="1" x14ac:dyDescent="0.2">
      <c r="A11" s="63">
        <v>3</v>
      </c>
      <c r="B11" s="64">
        <v>96</v>
      </c>
      <c r="C11" s="76" t="s">
        <v>143</v>
      </c>
      <c r="D11" s="76" t="s">
        <v>145</v>
      </c>
      <c r="E11" s="77">
        <v>1995</v>
      </c>
      <c r="F11" s="69"/>
      <c r="G11" s="69">
        <f t="shared" ca="1" si="0"/>
        <v>8.662863623194017E-3</v>
      </c>
      <c r="H11" s="63"/>
      <c r="I11" s="63"/>
      <c r="K11" s="161"/>
      <c r="L11" s="162"/>
      <c r="M11" s="162"/>
      <c r="N11" s="162"/>
      <c r="O11" s="162"/>
      <c r="P11" s="163"/>
    </row>
    <row r="12" spans="1:16" ht="17.25" hidden="1" customHeight="1" x14ac:dyDescent="0.2">
      <c r="A12" s="63">
        <v>4</v>
      </c>
      <c r="B12" s="64"/>
      <c r="C12" s="69"/>
      <c r="D12" s="76"/>
      <c r="E12" s="77"/>
      <c r="F12" s="69"/>
      <c r="G12" s="69">
        <f t="shared" ca="1" si="0"/>
        <v>0.91227913280131212</v>
      </c>
      <c r="H12" s="63"/>
      <c r="I12" s="63"/>
      <c r="K12" s="161"/>
      <c r="L12" s="162"/>
      <c r="M12" s="162"/>
      <c r="N12" s="162"/>
      <c r="O12" s="162"/>
      <c r="P12" s="163"/>
    </row>
    <row r="13" spans="1:16" ht="17.25" hidden="1" customHeight="1" x14ac:dyDescent="0.2">
      <c r="A13" s="63">
        <v>5</v>
      </c>
      <c r="B13" s="64"/>
      <c r="C13" s="76"/>
      <c r="D13" s="76"/>
      <c r="E13" s="77"/>
      <c r="F13" s="69"/>
      <c r="G13" s="69">
        <f t="shared" ca="1" si="0"/>
        <v>0.84273205301331322</v>
      </c>
      <c r="H13" s="63"/>
      <c r="I13" s="63"/>
      <c r="K13" s="161"/>
      <c r="L13" s="162"/>
      <c r="M13" s="162"/>
      <c r="N13" s="162"/>
      <c r="O13" s="162"/>
      <c r="P13" s="163"/>
    </row>
    <row r="14" spans="1:16" ht="17.25" hidden="1" customHeight="1" x14ac:dyDescent="0.2">
      <c r="A14" s="63">
        <v>6</v>
      </c>
      <c r="B14" s="64"/>
      <c r="C14" s="76"/>
      <c r="D14" s="76"/>
      <c r="E14" s="77"/>
      <c r="F14" s="69"/>
      <c r="G14" s="69">
        <f t="shared" ca="1" si="0"/>
        <v>5.0013924336544391E-2</v>
      </c>
      <c r="H14" s="63"/>
      <c r="I14" s="63"/>
      <c r="K14" s="161"/>
      <c r="L14" s="162"/>
      <c r="M14" s="162"/>
      <c r="N14" s="162"/>
      <c r="O14" s="162"/>
      <c r="P14" s="163"/>
    </row>
    <row r="15" spans="1:16" ht="17.25" hidden="1" customHeight="1" x14ac:dyDescent="0.2">
      <c r="A15" s="63">
        <v>7</v>
      </c>
      <c r="B15" s="64"/>
      <c r="C15" s="69"/>
      <c r="D15" s="65"/>
      <c r="E15" s="70"/>
      <c r="F15" s="69"/>
      <c r="G15" s="69">
        <f t="shared" ca="1" si="0"/>
        <v>0.42398722014278611</v>
      </c>
      <c r="H15" s="63"/>
      <c r="I15" s="63"/>
      <c r="K15" s="164"/>
      <c r="L15" s="165"/>
      <c r="M15" s="165"/>
      <c r="N15" s="165"/>
      <c r="O15" s="165"/>
      <c r="P15" s="166"/>
    </row>
    <row r="16" spans="1:16" ht="17.25" hidden="1" customHeight="1" x14ac:dyDescent="0.2">
      <c r="A16" s="63">
        <v>8</v>
      </c>
      <c r="B16" s="64"/>
      <c r="C16" s="69"/>
      <c r="D16" s="65"/>
      <c r="E16" s="70"/>
      <c r="F16" s="69"/>
      <c r="G16" s="69">
        <f t="shared" ca="1" si="0"/>
        <v>0.81412603157379382</v>
      </c>
      <c r="H16" s="63"/>
      <c r="I16" s="63"/>
    </row>
    <row r="17" spans="1:9" ht="17.25" hidden="1" customHeight="1" x14ac:dyDescent="0.2">
      <c r="A17" s="63">
        <v>9</v>
      </c>
      <c r="B17" s="64"/>
      <c r="C17" s="69"/>
      <c r="D17" s="65"/>
      <c r="E17" s="70"/>
      <c r="F17" s="69"/>
      <c r="G17" s="69">
        <f t="shared" ca="1" si="0"/>
        <v>0.37715218815328899</v>
      </c>
      <c r="H17" s="63"/>
      <c r="I17" s="63"/>
    </row>
    <row r="18" spans="1:9" ht="17.25" hidden="1" customHeight="1" x14ac:dyDescent="0.2">
      <c r="A18" s="63">
        <v>10</v>
      </c>
      <c r="B18" s="64"/>
      <c r="C18" s="69"/>
      <c r="D18" s="65"/>
      <c r="E18" s="70"/>
      <c r="F18" s="69"/>
      <c r="G18" s="69">
        <f t="shared" ca="1" si="0"/>
        <v>0.99039209181266297</v>
      </c>
      <c r="H18" s="63"/>
      <c r="I18" s="63"/>
    </row>
    <row r="19" spans="1:9" ht="17.25" hidden="1" customHeight="1" x14ac:dyDescent="0.2">
      <c r="A19" s="63">
        <v>11</v>
      </c>
      <c r="B19" s="64"/>
      <c r="C19" s="69"/>
      <c r="D19" s="65"/>
      <c r="E19" s="70"/>
      <c r="F19" s="69"/>
      <c r="G19" s="69">
        <f t="shared" ca="1" si="0"/>
        <v>0.73971863527400072</v>
      </c>
      <c r="H19" s="63"/>
      <c r="I19" s="63"/>
    </row>
    <row r="20" spans="1:9" ht="17.25" hidden="1" customHeight="1" x14ac:dyDescent="0.2">
      <c r="A20" s="63">
        <v>12</v>
      </c>
      <c r="B20" s="64"/>
      <c r="C20" s="69"/>
      <c r="D20" s="65"/>
      <c r="E20" s="70"/>
      <c r="F20" s="69"/>
      <c r="G20" s="69">
        <f t="shared" ca="1" si="0"/>
        <v>0.42318286857611176</v>
      </c>
      <c r="H20" s="63"/>
      <c r="I20" s="63"/>
    </row>
    <row r="21" spans="1:9" ht="17.25" hidden="1" customHeight="1" x14ac:dyDescent="0.2">
      <c r="A21" s="63">
        <v>13</v>
      </c>
      <c r="B21" s="64"/>
      <c r="C21" s="69"/>
      <c r="D21" s="65"/>
      <c r="E21" s="70"/>
      <c r="F21" s="69"/>
      <c r="G21" s="69">
        <f t="shared" ca="1" si="0"/>
        <v>0.5235992634010449</v>
      </c>
      <c r="H21" s="63"/>
      <c r="I21" s="63"/>
    </row>
    <row r="22" spans="1:9" ht="17.25" hidden="1" customHeight="1" x14ac:dyDescent="0.2">
      <c r="A22" s="63">
        <v>14</v>
      </c>
      <c r="B22" s="64"/>
      <c r="C22" s="69"/>
      <c r="D22" s="65"/>
      <c r="E22" s="70"/>
      <c r="F22" s="69"/>
      <c r="G22" s="69">
        <f t="shared" ca="1" si="0"/>
        <v>0.84680238097220106</v>
      </c>
      <c r="H22" s="63"/>
      <c r="I22" s="63"/>
    </row>
    <row r="23" spans="1:9" ht="17.25" hidden="1" customHeight="1" x14ac:dyDescent="0.2">
      <c r="A23" s="63">
        <v>15</v>
      </c>
      <c r="B23" s="64"/>
      <c r="C23" s="69"/>
      <c r="D23" s="65"/>
      <c r="E23" s="70"/>
      <c r="F23" s="69"/>
      <c r="G23" s="69">
        <f t="shared" ca="1" si="0"/>
        <v>0.66742815444096504</v>
      </c>
      <c r="H23" s="63"/>
      <c r="I23" s="63"/>
    </row>
    <row r="24" spans="1:9" ht="17.25" hidden="1" customHeight="1" x14ac:dyDescent="0.2">
      <c r="A24" s="63">
        <v>16</v>
      </c>
      <c r="B24" s="64"/>
      <c r="C24" s="69"/>
      <c r="D24" s="65"/>
      <c r="E24" s="70"/>
      <c r="F24" s="69"/>
      <c r="G24" s="69">
        <f t="shared" ca="1" si="0"/>
        <v>0.18311814811818783</v>
      </c>
      <c r="H24" s="63"/>
      <c r="I24" s="63"/>
    </row>
    <row r="25" spans="1:9" s="2" customFormat="1" ht="17.25" customHeight="1" x14ac:dyDescent="0.2">
      <c r="A25" s="16"/>
      <c r="B25" s="8"/>
      <c r="C25" s="8"/>
      <c r="D25" s="18"/>
      <c r="E25" s="60"/>
      <c r="F25" s="19"/>
      <c r="G25" s="8"/>
      <c r="H25" s="17"/>
      <c r="I25" s="17"/>
    </row>
    <row r="26" spans="1:9" s="2" customFormat="1" x14ac:dyDescent="0.2">
      <c r="A26" s="16"/>
      <c r="B26" s="8"/>
      <c r="C26" s="8"/>
      <c r="D26" s="18"/>
      <c r="E26" s="60"/>
      <c r="F26" s="19"/>
      <c r="G26" s="8"/>
      <c r="H26" s="17"/>
      <c r="I26" s="17"/>
    </row>
    <row r="27" spans="1:9" s="2" customFormat="1" x14ac:dyDescent="0.2">
      <c r="A27" s="16"/>
      <c r="B27" s="8"/>
      <c r="C27" s="8" t="s">
        <v>8</v>
      </c>
      <c r="D27" s="20">
        <f>COUNTA(C9:C24)</f>
        <v>3</v>
      </c>
      <c r="E27" s="61"/>
      <c r="F27" s="19"/>
      <c r="G27" s="8"/>
      <c r="H27" s="17"/>
      <c r="I27" s="17"/>
    </row>
    <row r="28" spans="1:9" s="2" customFormat="1" x14ac:dyDescent="0.2">
      <c r="A28" s="16"/>
      <c r="B28" s="8"/>
      <c r="C28" s="8" t="s">
        <v>9</v>
      </c>
      <c r="D28" s="20" t="e">
        <f>'Start Kids B F Q1'!D27+'Start Kids B P Q1'!D27+'Start Kids A F Q1'!D26+'Start Kids A P Q1'!D27+'Start YB F Q1'!D27+'Start YB P Q1'!D27+'Start YA F Q1'!D27+'Start YA P Q1 '!D27+'Start J F Q1'!D27+'Start J P Q1'!D27+#REF!+#REF!</f>
        <v>#REF!</v>
      </c>
      <c r="E28" s="61"/>
      <c r="F28" s="19"/>
      <c r="G28" s="8"/>
      <c r="H28" s="17"/>
      <c r="I28" s="17"/>
    </row>
    <row r="29" spans="1:9" x14ac:dyDescent="0.2">
      <c r="C29" t="s">
        <v>30</v>
      </c>
      <c r="D29" s="20">
        <f>COUNTA(I9:I24)</f>
        <v>0</v>
      </c>
    </row>
    <row r="30" spans="1:9" x14ac:dyDescent="0.2">
      <c r="C30" t="s">
        <v>31</v>
      </c>
      <c r="D30" s="20" t="e">
        <f>'Start Kids B F Q1'!D29+'Start Kids B P Q1'!D29+'Start Kids A F Q1'!D28+'Start Kids A P Q1'!D29+'Start YB F Q1'!D29+'Start YB P Q1'!D29+'Start YA F Q1'!D29+'Start YA P Q1 '!D29+'Start J F Q1'!D29+'Start J P Q1'!D29+#REF!+#REF!</f>
        <v>#REF!</v>
      </c>
    </row>
  </sheetData>
  <autoFilter ref="B8:I8"/>
  <mergeCells count="5">
    <mergeCell ref="A1:F1"/>
    <mergeCell ref="K1:P15"/>
    <mergeCell ref="A2:F2"/>
    <mergeCell ref="A4:F4"/>
    <mergeCell ref="A6:F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selection activeCell="L29" sqref="L29"/>
    </sheetView>
  </sheetViews>
  <sheetFormatPr defaultRowHeight="12.75" x14ac:dyDescent="0.2"/>
  <cols>
    <col min="1" max="1" width="4.140625" customWidth="1"/>
    <col min="2" max="2" width="4.28515625" customWidth="1"/>
    <col min="3" max="3" width="23.5703125" customWidth="1"/>
    <col min="4" max="4" width="19.85546875" customWidth="1"/>
    <col min="5" max="5" width="5.28515625" customWidth="1"/>
    <col min="6" max="6" width="6.85546875" customWidth="1"/>
  </cols>
  <sheetData>
    <row r="1" spans="1:16" s="34" customFormat="1" ht="35.25" customHeight="1" thickBot="1" x14ac:dyDescent="0.4">
      <c r="A1" s="146" t="s">
        <v>19</v>
      </c>
      <c r="B1" s="147"/>
      <c r="C1" s="147"/>
      <c r="D1" s="147"/>
      <c r="E1" s="147"/>
      <c r="F1" s="148"/>
      <c r="H1" s="158" t="s">
        <v>36</v>
      </c>
      <c r="I1" s="159"/>
      <c r="J1" s="159"/>
      <c r="K1" s="159"/>
      <c r="L1" s="159"/>
      <c r="M1" s="159"/>
      <c r="N1" s="159"/>
      <c r="O1" s="159"/>
      <c r="P1" s="160"/>
    </row>
    <row r="2" spans="1:16" s="34" customFormat="1" ht="25.5" x14ac:dyDescent="0.35">
      <c r="A2" s="149" t="s">
        <v>32</v>
      </c>
      <c r="B2" s="150"/>
      <c r="C2" s="150"/>
      <c r="D2" s="150"/>
      <c r="E2" s="150"/>
      <c r="F2" s="151"/>
      <c r="H2" s="161"/>
      <c r="I2" s="162"/>
      <c r="J2" s="162"/>
      <c r="K2" s="162"/>
      <c r="L2" s="162"/>
      <c r="M2" s="162"/>
      <c r="N2" s="162"/>
      <c r="O2" s="162"/>
      <c r="P2" s="163"/>
    </row>
    <row r="3" spans="1:16" s="35" customFormat="1" x14ac:dyDescent="0.2">
      <c r="A3" s="37"/>
      <c r="B3" s="33"/>
      <c r="C3" s="33"/>
      <c r="D3" s="33"/>
      <c r="E3" s="33"/>
      <c r="H3" s="161"/>
      <c r="I3" s="162"/>
      <c r="J3" s="162"/>
      <c r="K3" s="162"/>
      <c r="L3" s="162"/>
      <c r="M3" s="162"/>
      <c r="N3" s="162"/>
      <c r="O3" s="162"/>
      <c r="P3" s="163"/>
    </row>
    <row r="4" spans="1:16" s="35" customFormat="1" ht="20.25" x14ac:dyDescent="0.3">
      <c r="A4" s="152" t="s">
        <v>97</v>
      </c>
      <c r="B4" s="153"/>
      <c r="C4" s="153"/>
      <c r="D4" s="153"/>
      <c r="E4" s="153"/>
      <c r="F4" s="154"/>
      <c r="H4" s="161"/>
      <c r="I4" s="162"/>
      <c r="J4" s="162"/>
      <c r="K4" s="162"/>
      <c r="L4" s="162"/>
      <c r="M4" s="162"/>
      <c r="N4" s="162"/>
      <c r="O4" s="162"/>
      <c r="P4" s="163"/>
    </row>
    <row r="5" spans="1:16" s="35" customFormat="1" ht="13.5" thickBot="1" x14ac:dyDescent="0.25">
      <c r="H5" s="161"/>
      <c r="I5" s="162"/>
      <c r="J5" s="162"/>
      <c r="K5" s="162"/>
      <c r="L5" s="162"/>
      <c r="M5" s="162"/>
      <c r="N5" s="162"/>
      <c r="O5" s="162"/>
      <c r="P5" s="163"/>
    </row>
    <row r="6" spans="1:16" ht="24" thickBot="1" x14ac:dyDescent="0.4">
      <c r="A6" s="155" t="s">
        <v>66</v>
      </c>
      <c r="B6" s="156"/>
      <c r="C6" s="156"/>
      <c r="D6" s="156"/>
      <c r="E6" s="156"/>
      <c r="F6" s="157"/>
      <c r="H6" s="161"/>
      <c r="I6" s="162"/>
      <c r="J6" s="162"/>
      <c r="K6" s="162"/>
      <c r="L6" s="162"/>
      <c r="M6" s="162"/>
      <c r="N6" s="162"/>
      <c r="O6" s="162"/>
      <c r="P6" s="163"/>
    </row>
    <row r="7" spans="1:16" x14ac:dyDescent="0.2">
      <c r="A7" s="22"/>
      <c r="B7" s="22"/>
      <c r="C7" s="22"/>
      <c r="D7" s="22"/>
      <c r="E7" s="22"/>
      <c r="H7" s="161"/>
      <c r="I7" s="162"/>
      <c r="J7" s="162"/>
      <c r="K7" s="162"/>
      <c r="L7" s="162"/>
      <c r="M7" s="162"/>
      <c r="N7" s="162"/>
      <c r="O7" s="162"/>
      <c r="P7" s="163"/>
    </row>
    <row r="8" spans="1:16" x14ac:dyDescent="0.2">
      <c r="A8" s="6" t="s">
        <v>5</v>
      </c>
      <c r="B8" s="6" t="s">
        <v>6</v>
      </c>
      <c r="C8" s="6" t="s">
        <v>0</v>
      </c>
      <c r="D8" s="6" t="s">
        <v>1</v>
      </c>
      <c r="E8" s="6" t="s">
        <v>23</v>
      </c>
      <c r="F8" s="6"/>
      <c r="H8" s="161"/>
      <c r="I8" s="162"/>
      <c r="J8" s="162"/>
      <c r="K8" s="162"/>
      <c r="L8" s="162"/>
      <c r="M8" s="162"/>
      <c r="N8" s="162"/>
      <c r="O8" s="162"/>
      <c r="P8" s="163"/>
    </row>
    <row r="9" spans="1:16" ht="17.25" customHeight="1" x14ac:dyDescent="0.2">
      <c r="A9" s="63">
        <v>1</v>
      </c>
      <c r="B9" s="64">
        <v>59</v>
      </c>
      <c r="C9" s="69" t="s">
        <v>77</v>
      </c>
      <c r="D9" s="65" t="s">
        <v>50</v>
      </c>
      <c r="E9" s="70">
        <v>2005</v>
      </c>
      <c r="F9" s="67"/>
      <c r="H9" s="161"/>
      <c r="I9" s="162"/>
      <c r="J9" s="162"/>
      <c r="K9" s="162"/>
      <c r="L9" s="162"/>
      <c r="M9" s="162"/>
      <c r="N9" s="162"/>
      <c r="O9" s="162"/>
      <c r="P9" s="163"/>
    </row>
    <row r="10" spans="1:16" ht="17.25" customHeight="1" x14ac:dyDescent="0.2">
      <c r="A10" s="63">
        <v>2</v>
      </c>
      <c r="B10" s="64">
        <v>39</v>
      </c>
      <c r="C10" s="69" t="s">
        <v>81</v>
      </c>
      <c r="D10" s="65" t="s">
        <v>50</v>
      </c>
      <c r="E10" s="77">
        <v>2003</v>
      </c>
      <c r="F10" s="69"/>
      <c r="H10" s="161"/>
      <c r="I10" s="162"/>
      <c r="J10" s="162"/>
      <c r="K10" s="162"/>
      <c r="L10" s="162"/>
      <c r="M10" s="162"/>
      <c r="N10" s="162"/>
      <c r="O10" s="162"/>
      <c r="P10" s="163"/>
    </row>
    <row r="11" spans="1:16" ht="17.25" customHeight="1" x14ac:dyDescent="0.2">
      <c r="A11" s="63">
        <v>3</v>
      </c>
      <c r="B11" s="64">
        <v>41</v>
      </c>
      <c r="C11" s="69" t="s">
        <v>42</v>
      </c>
      <c r="D11" s="76" t="s">
        <v>50</v>
      </c>
      <c r="E11" s="77">
        <v>2003</v>
      </c>
      <c r="F11" s="69"/>
      <c r="H11" s="161"/>
      <c r="I11" s="162"/>
      <c r="J11" s="162"/>
      <c r="K11" s="162"/>
      <c r="L11" s="162"/>
      <c r="M11" s="162"/>
      <c r="N11" s="162"/>
      <c r="O11" s="162"/>
      <c r="P11" s="163"/>
    </row>
    <row r="12" spans="1:16" ht="17.25" customHeight="1" x14ac:dyDescent="0.2">
      <c r="A12" s="71">
        <v>4</v>
      </c>
      <c r="B12" s="64">
        <v>80</v>
      </c>
      <c r="C12" s="69" t="s">
        <v>82</v>
      </c>
      <c r="D12" s="65" t="s">
        <v>50</v>
      </c>
      <c r="E12" s="70">
        <v>2005</v>
      </c>
      <c r="F12" s="69"/>
      <c r="H12" s="161"/>
      <c r="I12" s="162"/>
      <c r="J12" s="162"/>
      <c r="K12" s="162"/>
      <c r="L12" s="162"/>
      <c r="M12" s="162"/>
      <c r="N12" s="162"/>
      <c r="O12" s="162"/>
      <c r="P12" s="163"/>
    </row>
    <row r="13" spans="1:16" ht="17.25" customHeight="1" x14ac:dyDescent="0.2">
      <c r="A13" s="71">
        <v>5</v>
      </c>
      <c r="B13" s="64">
        <v>83</v>
      </c>
      <c r="C13" s="69" t="s">
        <v>47</v>
      </c>
      <c r="D13" s="65" t="s">
        <v>50</v>
      </c>
      <c r="E13" s="70">
        <v>2005</v>
      </c>
      <c r="F13" s="69"/>
      <c r="H13" s="161"/>
      <c r="I13" s="162"/>
      <c r="J13" s="162"/>
      <c r="K13" s="162"/>
      <c r="L13" s="162"/>
      <c r="M13" s="162"/>
      <c r="N13" s="162"/>
      <c r="O13" s="162"/>
      <c r="P13" s="163"/>
    </row>
    <row r="14" spans="1:16" ht="17.25" customHeight="1" x14ac:dyDescent="0.2">
      <c r="A14" s="71">
        <v>6</v>
      </c>
      <c r="B14" s="64">
        <v>40</v>
      </c>
      <c r="C14" s="69" t="s">
        <v>41</v>
      </c>
      <c r="D14" s="76" t="s">
        <v>50</v>
      </c>
      <c r="E14" s="77">
        <v>2005</v>
      </c>
      <c r="F14" s="73"/>
      <c r="H14" s="161"/>
      <c r="I14" s="162"/>
      <c r="J14" s="162"/>
      <c r="K14" s="162"/>
      <c r="L14" s="162"/>
      <c r="M14" s="162"/>
      <c r="N14" s="162"/>
      <c r="O14" s="162"/>
      <c r="P14" s="163"/>
    </row>
    <row r="15" spans="1:16" ht="17.25" customHeight="1" x14ac:dyDescent="0.2">
      <c r="A15" s="71">
        <v>7</v>
      </c>
      <c r="B15" s="64">
        <v>92</v>
      </c>
      <c r="C15" s="76" t="s">
        <v>80</v>
      </c>
      <c r="D15" s="65" t="s">
        <v>51</v>
      </c>
      <c r="E15" s="77">
        <v>2004</v>
      </c>
      <c r="F15" s="73"/>
      <c r="H15" s="164"/>
      <c r="I15" s="165"/>
      <c r="J15" s="165"/>
      <c r="K15" s="165"/>
      <c r="L15" s="165"/>
      <c r="M15" s="165"/>
      <c r="N15" s="165"/>
      <c r="O15" s="165"/>
      <c r="P15" s="166"/>
    </row>
    <row r="16" spans="1:16" ht="17.25" customHeight="1" x14ac:dyDescent="0.2">
      <c r="A16" s="71">
        <v>8</v>
      </c>
      <c r="B16" s="64">
        <v>48</v>
      </c>
      <c r="C16" s="69" t="s">
        <v>138</v>
      </c>
      <c r="D16" s="65" t="s">
        <v>50</v>
      </c>
      <c r="E16" s="77">
        <v>2005</v>
      </c>
      <c r="F16" s="73"/>
    </row>
    <row r="17" spans="1:6" ht="17.25" hidden="1" customHeight="1" x14ac:dyDescent="0.2">
      <c r="A17" s="71">
        <v>9</v>
      </c>
      <c r="B17" s="64"/>
      <c r="C17" s="65"/>
      <c r="D17" s="65"/>
      <c r="E17" s="68"/>
      <c r="F17" s="73"/>
    </row>
    <row r="18" spans="1:6" ht="17.25" hidden="1" customHeight="1" x14ac:dyDescent="0.2">
      <c r="A18" s="71">
        <v>10</v>
      </c>
      <c r="B18" s="64"/>
      <c r="C18" s="65"/>
      <c r="D18" s="65"/>
      <c r="E18" s="66"/>
      <c r="F18" s="73"/>
    </row>
    <row r="19" spans="1:6" ht="17.25" hidden="1" customHeight="1" x14ac:dyDescent="0.2">
      <c r="A19" s="10">
        <v>11</v>
      </c>
      <c r="B19" s="64"/>
      <c r="C19" s="65"/>
      <c r="D19" s="65"/>
      <c r="E19" s="66"/>
      <c r="F19" s="9"/>
    </row>
    <row r="20" spans="1:6" ht="17.25" hidden="1" customHeight="1" x14ac:dyDescent="0.2">
      <c r="A20" s="10">
        <v>12</v>
      </c>
      <c r="B20" s="64"/>
      <c r="C20" s="65"/>
      <c r="D20" s="65"/>
      <c r="E20" s="66"/>
      <c r="F20" s="9"/>
    </row>
    <row r="21" spans="1:6" ht="17.25" hidden="1" customHeight="1" x14ac:dyDescent="0.2">
      <c r="A21" s="10">
        <v>13</v>
      </c>
      <c r="B21" s="10"/>
      <c r="C21" s="9"/>
      <c r="D21" s="39"/>
      <c r="E21" s="39"/>
      <c r="F21" s="9"/>
    </row>
    <row r="22" spans="1:6" ht="17.25" hidden="1" customHeight="1" x14ac:dyDescent="0.2">
      <c r="A22" s="10">
        <v>14</v>
      </c>
      <c r="B22" s="10"/>
      <c r="C22" s="9"/>
      <c r="D22" s="39"/>
      <c r="E22" s="39"/>
      <c r="F22" s="9"/>
    </row>
    <row r="23" spans="1:6" ht="17.25" hidden="1" customHeight="1" x14ac:dyDescent="0.2">
      <c r="A23" s="10">
        <v>15</v>
      </c>
      <c r="B23" s="10"/>
      <c r="C23" s="9"/>
      <c r="D23" s="39"/>
      <c r="E23" s="39"/>
      <c r="F23" s="9"/>
    </row>
    <row r="24" spans="1:6" ht="17.25" hidden="1" customHeight="1" x14ac:dyDescent="0.2">
      <c r="A24" s="10">
        <v>20</v>
      </c>
      <c r="B24" s="10"/>
      <c r="C24" s="9"/>
      <c r="D24" s="39"/>
      <c r="E24" s="39"/>
      <c r="F24" s="9"/>
    </row>
    <row r="25" spans="1:6" ht="17.25" customHeight="1" x14ac:dyDescent="0.2"/>
    <row r="26" spans="1:6" ht="17.25" customHeight="1" x14ac:dyDescent="0.2"/>
  </sheetData>
  <autoFilter ref="B8:F8"/>
  <mergeCells count="5">
    <mergeCell ref="A1:F1"/>
    <mergeCell ref="A2:F2"/>
    <mergeCell ref="A4:F4"/>
    <mergeCell ref="A6:F6"/>
    <mergeCell ref="H1:P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selection activeCell="F28" sqref="F28"/>
    </sheetView>
  </sheetViews>
  <sheetFormatPr defaultRowHeight="12.75" x14ac:dyDescent="0.2"/>
  <cols>
    <col min="1" max="1" width="4.140625" customWidth="1"/>
    <col min="2" max="2" width="4.28515625" customWidth="1"/>
    <col min="3" max="3" width="23.5703125" customWidth="1"/>
    <col min="4" max="4" width="19.85546875" customWidth="1"/>
    <col min="5" max="5" width="5.28515625" customWidth="1"/>
    <col min="6" max="6" width="6.85546875" customWidth="1"/>
  </cols>
  <sheetData>
    <row r="1" spans="1:16" s="34" customFormat="1" ht="35.25" customHeight="1" thickBot="1" x14ac:dyDescent="0.4">
      <c r="A1" s="146" t="s">
        <v>19</v>
      </c>
      <c r="B1" s="147"/>
      <c r="C1" s="147"/>
      <c r="D1" s="147"/>
      <c r="E1" s="147"/>
      <c r="F1" s="148"/>
      <c r="H1" s="158" t="s">
        <v>36</v>
      </c>
      <c r="I1" s="159"/>
      <c r="J1" s="159"/>
      <c r="K1" s="159"/>
      <c r="L1" s="159"/>
      <c r="M1" s="159"/>
      <c r="N1" s="159"/>
      <c r="O1" s="159"/>
      <c r="P1" s="160"/>
    </row>
    <row r="2" spans="1:16" s="34" customFormat="1" ht="25.5" x14ac:dyDescent="0.35">
      <c r="A2" s="149" t="s">
        <v>32</v>
      </c>
      <c r="B2" s="150"/>
      <c r="C2" s="150"/>
      <c r="D2" s="150"/>
      <c r="E2" s="150"/>
      <c r="F2" s="151"/>
      <c r="H2" s="161"/>
      <c r="I2" s="162"/>
      <c r="J2" s="162"/>
      <c r="K2" s="162"/>
      <c r="L2" s="162"/>
      <c r="M2" s="162"/>
      <c r="N2" s="162"/>
      <c r="O2" s="162"/>
      <c r="P2" s="163"/>
    </row>
    <row r="3" spans="1:16" s="35" customFormat="1" x14ac:dyDescent="0.2">
      <c r="A3" s="37"/>
      <c r="B3" s="33"/>
      <c r="C3" s="33"/>
      <c r="D3" s="33"/>
      <c r="E3" s="33"/>
      <c r="H3" s="161"/>
      <c r="I3" s="162"/>
      <c r="J3" s="162"/>
      <c r="K3" s="162"/>
      <c r="L3" s="162"/>
      <c r="M3" s="162"/>
      <c r="N3" s="162"/>
      <c r="O3" s="162"/>
      <c r="P3" s="163"/>
    </row>
    <row r="4" spans="1:16" s="35" customFormat="1" ht="20.25" x14ac:dyDescent="0.3">
      <c r="A4" s="152" t="s">
        <v>97</v>
      </c>
      <c r="B4" s="153"/>
      <c r="C4" s="153"/>
      <c r="D4" s="153"/>
      <c r="E4" s="153"/>
      <c r="F4" s="154"/>
      <c r="H4" s="161"/>
      <c r="I4" s="162"/>
      <c r="J4" s="162"/>
      <c r="K4" s="162"/>
      <c r="L4" s="162"/>
      <c r="M4" s="162"/>
      <c r="N4" s="162"/>
      <c r="O4" s="162"/>
      <c r="P4" s="163"/>
    </row>
    <row r="5" spans="1:16" s="35" customFormat="1" ht="13.5" thickBot="1" x14ac:dyDescent="0.25">
      <c r="H5" s="161"/>
      <c r="I5" s="162"/>
      <c r="J5" s="162"/>
      <c r="K5" s="162"/>
      <c r="L5" s="162"/>
      <c r="M5" s="162"/>
      <c r="N5" s="162"/>
      <c r="O5" s="162"/>
      <c r="P5" s="163"/>
    </row>
    <row r="6" spans="1:16" ht="24" thickBot="1" x14ac:dyDescent="0.4">
      <c r="A6" s="155" t="s">
        <v>59</v>
      </c>
      <c r="B6" s="156"/>
      <c r="C6" s="156"/>
      <c r="D6" s="156"/>
      <c r="E6" s="156"/>
      <c r="F6" s="157"/>
      <c r="H6" s="161"/>
      <c r="I6" s="162"/>
      <c r="J6" s="162"/>
      <c r="K6" s="162"/>
      <c r="L6" s="162"/>
      <c r="M6" s="162"/>
      <c r="N6" s="162"/>
      <c r="O6" s="162"/>
      <c r="P6" s="163"/>
    </row>
    <row r="7" spans="1:16" x14ac:dyDescent="0.2">
      <c r="A7" s="22"/>
      <c r="B7" s="22"/>
      <c r="C7" s="22"/>
      <c r="D7" s="22"/>
      <c r="E7" s="22"/>
      <c r="H7" s="161"/>
      <c r="I7" s="162"/>
      <c r="J7" s="162"/>
      <c r="K7" s="162"/>
      <c r="L7" s="162"/>
      <c r="M7" s="162"/>
      <c r="N7" s="162"/>
      <c r="O7" s="162"/>
      <c r="P7" s="163"/>
    </row>
    <row r="8" spans="1:16" x14ac:dyDescent="0.2">
      <c r="A8" s="6" t="s">
        <v>5</v>
      </c>
      <c r="B8" s="6" t="s">
        <v>6</v>
      </c>
      <c r="C8" s="6" t="s">
        <v>0</v>
      </c>
      <c r="D8" s="6" t="s">
        <v>1</v>
      </c>
      <c r="E8" s="6" t="s">
        <v>23</v>
      </c>
      <c r="F8" s="6"/>
      <c r="H8" s="161"/>
      <c r="I8" s="162"/>
      <c r="J8" s="162"/>
      <c r="K8" s="162"/>
      <c r="L8" s="162"/>
      <c r="M8" s="162"/>
      <c r="N8" s="162"/>
      <c r="O8" s="162"/>
      <c r="P8" s="163"/>
    </row>
    <row r="9" spans="1:16" ht="17.25" customHeight="1" x14ac:dyDescent="0.2">
      <c r="A9" s="63">
        <v>1</v>
      </c>
      <c r="B9" s="64">
        <v>91</v>
      </c>
      <c r="C9" s="69" t="s">
        <v>92</v>
      </c>
      <c r="D9" s="76" t="s">
        <v>91</v>
      </c>
      <c r="E9" s="77">
        <v>2003</v>
      </c>
      <c r="F9" s="67"/>
      <c r="H9" s="161"/>
      <c r="I9" s="162"/>
      <c r="J9" s="162"/>
      <c r="K9" s="162"/>
      <c r="L9" s="162"/>
      <c r="M9" s="162"/>
      <c r="N9" s="162"/>
      <c r="O9" s="162"/>
      <c r="P9" s="163"/>
    </row>
    <row r="10" spans="1:16" ht="17.25" customHeight="1" x14ac:dyDescent="0.2">
      <c r="A10" s="63">
        <v>2</v>
      </c>
      <c r="B10" s="64">
        <v>93</v>
      </c>
      <c r="C10" s="69" t="s">
        <v>83</v>
      </c>
      <c r="D10" s="65" t="s">
        <v>84</v>
      </c>
      <c r="E10" s="77">
        <v>2003</v>
      </c>
      <c r="F10" s="69"/>
      <c r="H10" s="161"/>
      <c r="I10" s="162"/>
      <c r="J10" s="162"/>
      <c r="K10" s="162"/>
      <c r="L10" s="162"/>
      <c r="M10" s="162"/>
      <c r="N10" s="162"/>
      <c r="O10" s="162"/>
      <c r="P10" s="163"/>
    </row>
    <row r="11" spans="1:16" ht="17.25" customHeight="1" x14ac:dyDescent="0.2">
      <c r="A11" s="63">
        <v>3</v>
      </c>
      <c r="B11" s="64">
        <v>45</v>
      </c>
      <c r="C11" s="76" t="s">
        <v>44</v>
      </c>
      <c r="D11" s="76" t="s">
        <v>87</v>
      </c>
      <c r="E11" s="77">
        <v>2004</v>
      </c>
      <c r="F11" s="69"/>
      <c r="H11" s="161"/>
      <c r="I11" s="162"/>
      <c r="J11" s="162"/>
      <c r="K11" s="162"/>
      <c r="L11" s="162"/>
      <c r="M11" s="162"/>
      <c r="N11" s="162"/>
      <c r="O11" s="162"/>
      <c r="P11" s="163"/>
    </row>
    <row r="12" spans="1:16" ht="17.25" customHeight="1" x14ac:dyDescent="0.2">
      <c r="A12" s="71">
        <v>4</v>
      </c>
      <c r="B12" s="64">
        <v>44</v>
      </c>
      <c r="C12" s="69" t="s">
        <v>89</v>
      </c>
      <c r="D12" s="65" t="s">
        <v>88</v>
      </c>
      <c r="E12" s="77">
        <v>2006</v>
      </c>
      <c r="F12" s="69"/>
      <c r="H12" s="161"/>
      <c r="I12" s="162"/>
      <c r="J12" s="162"/>
      <c r="K12" s="162"/>
      <c r="L12" s="162"/>
      <c r="M12" s="162"/>
      <c r="N12" s="162"/>
      <c r="O12" s="162"/>
      <c r="P12" s="163"/>
    </row>
    <row r="13" spans="1:16" ht="17.25" customHeight="1" x14ac:dyDescent="0.2">
      <c r="A13" s="71">
        <v>5</v>
      </c>
      <c r="B13" s="64">
        <v>94</v>
      </c>
      <c r="C13" s="76" t="s">
        <v>90</v>
      </c>
      <c r="D13" s="76" t="s">
        <v>91</v>
      </c>
      <c r="E13" s="77">
        <v>2003</v>
      </c>
      <c r="F13" s="69"/>
      <c r="H13" s="161"/>
      <c r="I13" s="162"/>
      <c r="J13" s="162"/>
      <c r="K13" s="162"/>
      <c r="L13" s="162"/>
      <c r="M13" s="162"/>
      <c r="N13" s="162"/>
      <c r="O13" s="162"/>
      <c r="P13" s="163"/>
    </row>
    <row r="14" spans="1:16" ht="17.25" customHeight="1" x14ac:dyDescent="0.2">
      <c r="A14" s="71">
        <v>6</v>
      </c>
      <c r="B14" s="64">
        <v>95</v>
      </c>
      <c r="C14" s="69" t="s">
        <v>148</v>
      </c>
      <c r="D14" s="65" t="s">
        <v>57</v>
      </c>
      <c r="E14" s="70">
        <v>2006</v>
      </c>
      <c r="F14" s="73"/>
      <c r="H14" s="161"/>
      <c r="I14" s="162"/>
      <c r="J14" s="162"/>
      <c r="K14" s="162"/>
      <c r="L14" s="162"/>
      <c r="M14" s="162"/>
      <c r="N14" s="162"/>
      <c r="O14" s="162"/>
      <c r="P14" s="163"/>
    </row>
    <row r="15" spans="1:16" ht="17.25" customHeight="1" x14ac:dyDescent="0.2">
      <c r="A15" s="71">
        <v>7</v>
      </c>
      <c r="B15" s="64">
        <v>43</v>
      </c>
      <c r="C15" s="69" t="s">
        <v>85</v>
      </c>
      <c r="D15" s="65" t="s">
        <v>88</v>
      </c>
      <c r="E15" s="77">
        <v>2004</v>
      </c>
      <c r="F15" s="73"/>
      <c r="H15" s="164"/>
      <c r="I15" s="165"/>
      <c r="J15" s="165"/>
      <c r="K15" s="165"/>
      <c r="L15" s="165"/>
      <c r="M15" s="165"/>
      <c r="N15" s="165"/>
      <c r="O15" s="165"/>
      <c r="P15" s="166"/>
    </row>
    <row r="16" spans="1:16" ht="17.25" customHeight="1" x14ac:dyDescent="0.2">
      <c r="A16" s="71">
        <v>8</v>
      </c>
      <c r="B16" s="64">
        <v>82</v>
      </c>
      <c r="C16" s="69" t="s">
        <v>48</v>
      </c>
      <c r="D16" s="65" t="s">
        <v>50</v>
      </c>
      <c r="E16" s="77">
        <v>2007</v>
      </c>
      <c r="F16" s="73"/>
    </row>
    <row r="17" spans="1:6" ht="17.25" customHeight="1" x14ac:dyDescent="0.2">
      <c r="A17" s="71">
        <v>9</v>
      </c>
      <c r="B17" s="64">
        <v>85</v>
      </c>
      <c r="C17" s="69" t="s">
        <v>141</v>
      </c>
      <c r="D17" s="65" t="s">
        <v>142</v>
      </c>
      <c r="E17" s="70">
        <v>2003</v>
      </c>
      <c r="F17" s="73"/>
    </row>
    <row r="18" spans="1:6" ht="17.25" customHeight="1" x14ac:dyDescent="0.2">
      <c r="A18" s="71">
        <v>10</v>
      </c>
      <c r="B18" s="64">
        <v>92</v>
      </c>
      <c r="C18" s="69" t="s">
        <v>94</v>
      </c>
      <c r="D18" s="65" t="s">
        <v>50</v>
      </c>
      <c r="E18" s="77">
        <v>2003</v>
      </c>
      <c r="F18" s="73"/>
    </row>
    <row r="19" spans="1:6" ht="17.25" customHeight="1" x14ac:dyDescent="0.2">
      <c r="A19" s="10">
        <v>11</v>
      </c>
      <c r="B19" s="64">
        <v>90</v>
      </c>
      <c r="C19" s="69" t="s">
        <v>93</v>
      </c>
      <c r="D19" s="76" t="s">
        <v>91</v>
      </c>
      <c r="E19" s="77">
        <v>2003</v>
      </c>
      <c r="F19" s="9"/>
    </row>
    <row r="20" spans="1:6" ht="17.25" hidden="1" customHeight="1" x14ac:dyDescent="0.2">
      <c r="A20" s="10">
        <v>12</v>
      </c>
      <c r="B20" s="64"/>
      <c r="C20" s="65"/>
      <c r="D20" s="65"/>
      <c r="E20" s="66"/>
      <c r="F20" s="9"/>
    </row>
    <row r="21" spans="1:6" ht="17.25" hidden="1" customHeight="1" x14ac:dyDescent="0.2">
      <c r="A21" s="10">
        <v>13</v>
      </c>
      <c r="B21" s="10"/>
      <c r="C21" s="9"/>
      <c r="D21" s="39"/>
      <c r="E21" s="39"/>
      <c r="F21" s="9"/>
    </row>
    <row r="22" spans="1:6" ht="17.25" hidden="1" customHeight="1" x14ac:dyDescent="0.2">
      <c r="A22" s="10">
        <v>14</v>
      </c>
      <c r="B22" s="10"/>
      <c r="C22" s="9"/>
      <c r="D22" s="39"/>
      <c r="E22" s="39"/>
      <c r="F22" s="9"/>
    </row>
    <row r="23" spans="1:6" ht="17.25" hidden="1" customHeight="1" x14ac:dyDescent="0.2">
      <c r="A23" s="10">
        <v>15</v>
      </c>
      <c r="B23" s="10"/>
      <c r="C23" s="9"/>
      <c r="D23" s="39"/>
      <c r="E23" s="39"/>
      <c r="F23" s="9"/>
    </row>
    <row r="24" spans="1:6" ht="17.25" hidden="1" customHeight="1" x14ac:dyDescent="0.2">
      <c r="A24" s="10">
        <v>20</v>
      </c>
      <c r="B24" s="10"/>
      <c r="C24" s="9"/>
      <c r="D24" s="39"/>
      <c r="E24" s="39"/>
      <c r="F24" s="9"/>
    </row>
    <row r="25" spans="1:6" ht="17.25" customHeight="1" x14ac:dyDescent="0.2"/>
    <row r="26" spans="1:6" ht="17.25" customHeight="1" x14ac:dyDescent="0.2"/>
  </sheetData>
  <autoFilter ref="B8:F8"/>
  <mergeCells count="5">
    <mergeCell ref="A6:F6"/>
    <mergeCell ref="A4:F4"/>
    <mergeCell ref="A2:F2"/>
    <mergeCell ref="A1:F1"/>
    <mergeCell ref="H1:P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workbookViewId="0">
      <selection activeCell="H27" sqref="H27"/>
    </sheetView>
  </sheetViews>
  <sheetFormatPr defaultRowHeight="12.75" x14ac:dyDescent="0.2"/>
  <cols>
    <col min="1" max="1" width="4.140625" customWidth="1"/>
    <col min="2" max="2" width="4.28515625" customWidth="1"/>
    <col min="3" max="3" width="23.5703125" customWidth="1"/>
    <col min="4" max="4" width="19.85546875" customWidth="1"/>
    <col min="5" max="5" width="5.28515625" customWidth="1"/>
    <col min="6" max="6" width="6.85546875" customWidth="1"/>
  </cols>
  <sheetData>
    <row r="1" spans="1:16" s="34" customFormat="1" ht="35.25" customHeight="1" thickBot="1" x14ac:dyDescent="0.4">
      <c r="A1" s="146" t="s">
        <v>19</v>
      </c>
      <c r="B1" s="147"/>
      <c r="C1" s="147"/>
      <c r="D1" s="147"/>
      <c r="E1" s="147"/>
      <c r="F1" s="148"/>
      <c r="H1" s="158" t="s">
        <v>36</v>
      </c>
      <c r="I1" s="159"/>
      <c r="J1" s="159"/>
      <c r="K1" s="159"/>
      <c r="L1" s="159"/>
      <c r="M1" s="159"/>
      <c r="N1" s="159"/>
      <c r="O1" s="159"/>
      <c r="P1" s="160"/>
    </row>
    <row r="2" spans="1:16" s="34" customFormat="1" ht="25.5" x14ac:dyDescent="0.35">
      <c r="A2" s="149" t="s">
        <v>32</v>
      </c>
      <c r="B2" s="150"/>
      <c r="C2" s="150"/>
      <c r="D2" s="150"/>
      <c r="E2" s="150"/>
      <c r="F2" s="151"/>
      <c r="H2" s="161"/>
      <c r="I2" s="162"/>
      <c r="J2" s="162"/>
      <c r="K2" s="162"/>
      <c r="L2" s="162"/>
      <c r="M2" s="162"/>
      <c r="N2" s="162"/>
      <c r="O2" s="162"/>
      <c r="P2" s="163"/>
    </row>
    <row r="3" spans="1:16" s="35" customFormat="1" ht="20.25" customHeight="1" x14ac:dyDescent="0.2">
      <c r="A3" s="37"/>
      <c r="B3" s="33"/>
      <c r="C3" s="33"/>
      <c r="D3" s="33"/>
      <c r="E3" s="33"/>
      <c r="H3" s="161"/>
      <c r="I3" s="162"/>
      <c r="J3" s="162"/>
      <c r="K3" s="162"/>
      <c r="L3" s="162"/>
      <c r="M3" s="162"/>
      <c r="N3" s="162"/>
      <c r="O3" s="162"/>
      <c r="P3" s="163"/>
    </row>
    <row r="4" spans="1:16" s="35" customFormat="1" ht="20.25" x14ac:dyDescent="0.3">
      <c r="A4" s="152" t="s">
        <v>97</v>
      </c>
      <c r="B4" s="153"/>
      <c r="C4" s="153"/>
      <c r="D4" s="153"/>
      <c r="E4" s="153"/>
      <c r="F4" s="154"/>
      <c r="H4" s="161"/>
      <c r="I4" s="162"/>
      <c r="J4" s="162"/>
      <c r="K4" s="162"/>
      <c r="L4" s="162"/>
      <c r="M4" s="162"/>
      <c r="N4" s="162"/>
      <c r="O4" s="162"/>
      <c r="P4" s="163"/>
    </row>
    <row r="5" spans="1:16" s="35" customFormat="1" ht="13.5" thickBot="1" x14ac:dyDescent="0.25">
      <c r="H5" s="161"/>
      <c r="I5" s="162"/>
      <c r="J5" s="162"/>
      <c r="K5" s="162"/>
      <c r="L5" s="162"/>
      <c r="M5" s="162"/>
      <c r="N5" s="162"/>
      <c r="O5" s="162"/>
      <c r="P5" s="163"/>
    </row>
    <row r="6" spans="1:16" ht="27" thickBot="1" x14ac:dyDescent="0.45">
      <c r="A6" s="167" t="s">
        <v>58</v>
      </c>
      <c r="B6" s="168"/>
      <c r="C6" s="168"/>
      <c r="D6" s="168"/>
      <c r="E6" s="168"/>
      <c r="F6" s="169"/>
      <c r="H6" s="161"/>
      <c r="I6" s="162"/>
      <c r="J6" s="162"/>
      <c r="K6" s="162"/>
      <c r="L6" s="162"/>
      <c r="M6" s="162"/>
      <c r="N6" s="162"/>
      <c r="O6" s="162"/>
      <c r="P6" s="163"/>
    </row>
    <row r="7" spans="1:16" x14ac:dyDescent="0.2">
      <c r="A7" s="22"/>
      <c r="B7" s="22"/>
      <c r="C7" s="22"/>
      <c r="D7" s="22"/>
      <c r="E7" s="22"/>
      <c r="H7" s="161"/>
      <c r="I7" s="162"/>
      <c r="J7" s="162"/>
      <c r="K7" s="162"/>
      <c r="L7" s="162"/>
      <c r="M7" s="162"/>
      <c r="N7" s="162"/>
      <c r="O7" s="162"/>
      <c r="P7" s="163"/>
    </row>
    <row r="8" spans="1:16" x14ac:dyDescent="0.2">
      <c r="A8" s="6" t="s">
        <v>5</v>
      </c>
      <c r="B8" s="6" t="s">
        <v>6</v>
      </c>
      <c r="C8" s="6" t="s">
        <v>0</v>
      </c>
      <c r="D8" s="6" t="s">
        <v>1</v>
      </c>
      <c r="E8" s="6" t="s">
        <v>23</v>
      </c>
      <c r="F8" s="6"/>
      <c r="H8" s="161"/>
      <c r="I8" s="162"/>
      <c r="J8" s="162"/>
      <c r="K8" s="162"/>
      <c r="L8" s="162"/>
      <c r="M8" s="162"/>
      <c r="N8" s="162"/>
      <c r="O8" s="162"/>
      <c r="P8" s="163"/>
    </row>
    <row r="9" spans="1:16" ht="17.25" customHeight="1" x14ac:dyDescent="0.2">
      <c r="A9" s="63">
        <v>1</v>
      </c>
      <c r="B9" s="64">
        <v>57</v>
      </c>
      <c r="C9" s="76" t="s">
        <v>45</v>
      </c>
      <c r="D9" s="76" t="s">
        <v>87</v>
      </c>
      <c r="E9" s="77">
        <v>2002</v>
      </c>
      <c r="F9" s="69"/>
      <c r="H9" s="161"/>
      <c r="I9" s="162"/>
      <c r="J9" s="162"/>
      <c r="K9" s="162"/>
      <c r="L9" s="162"/>
      <c r="M9" s="162"/>
      <c r="N9" s="162"/>
      <c r="O9" s="162"/>
      <c r="P9" s="163"/>
    </row>
    <row r="10" spans="1:16" ht="17.25" customHeight="1" x14ac:dyDescent="0.2">
      <c r="A10" s="63">
        <v>2</v>
      </c>
      <c r="B10" s="64">
        <v>79</v>
      </c>
      <c r="C10" s="69" t="s">
        <v>46</v>
      </c>
      <c r="D10" s="76" t="s">
        <v>96</v>
      </c>
      <c r="E10" s="77">
        <v>2002</v>
      </c>
      <c r="F10" s="69"/>
      <c r="H10" s="161"/>
      <c r="I10" s="162"/>
      <c r="J10" s="162"/>
      <c r="K10" s="162"/>
      <c r="L10" s="162"/>
      <c r="M10" s="162"/>
      <c r="N10" s="162"/>
      <c r="O10" s="162"/>
      <c r="P10" s="163"/>
    </row>
    <row r="11" spans="1:16" ht="17.25" customHeight="1" x14ac:dyDescent="0.2">
      <c r="A11" s="63">
        <v>3</v>
      </c>
      <c r="B11" s="64">
        <v>76</v>
      </c>
      <c r="C11" s="69" t="s">
        <v>139</v>
      </c>
      <c r="D11" s="76" t="s">
        <v>96</v>
      </c>
      <c r="E11" s="77">
        <v>2002</v>
      </c>
      <c r="F11" s="69"/>
      <c r="H11" s="161"/>
      <c r="I11" s="162"/>
      <c r="J11" s="162"/>
      <c r="K11" s="162"/>
      <c r="L11" s="162"/>
      <c r="M11" s="162"/>
      <c r="N11" s="162"/>
      <c r="O11" s="162"/>
      <c r="P11" s="163"/>
    </row>
    <row r="12" spans="1:16" ht="17.25" customHeight="1" x14ac:dyDescent="0.2">
      <c r="A12" s="63">
        <v>4</v>
      </c>
      <c r="B12" s="64">
        <v>78</v>
      </c>
      <c r="C12" s="69" t="s">
        <v>140</v>
      </c>
      <c r="D12" s="76" t="s">
        <v>96</v>
      </c>
      <c r="E12" s="70">
        <v>2001</v>
      </c>
      <c r="F12" s="69"/>
      <c r="H12" s="161"/>
      <c r="I12" s="162"/>
      <c r="J12" s="162"/>
      <c r="K12" s="162"/>
      <c r="L12" s="162"/>
      <c r="M12" s="162"/>
      <c r="N12" s="162"/>
      <c r="O12" s="162"/>
      <c r="P12" s="163"/>
    </row>
    <row r="13" spans="1:16" ht="17.25" customHeight="1" x14ac:dyDescent="0.2">
      <c r="A13" s="63">
        <v>5</v>
      </c>
      <c r="B13" s="64">
        <v>99</v>
      </c>
      <c r="C13" s="76" t="s">
        <v>95</v>
      </c>
      <c r="D13" s="76" t="s">
        <v>86</v>
      </c>
      <c r="E13" s="77">
        <v>2002</v>
      </c>
      <c r="F13" s="69"/>
      <c r="H13" s="161"/>
      <c r="I13" s="162"/>
      <c r="J13" s="162"/>
      <c r="K13" s="162"/>
      <c r="L13" s="162"/>
      <c r="M13" s="162"/>
      <c r="N13" s="162"/>
      <c r="O13" s="162"/>
      <c r="P13" s="163"/>
    </row>
    <row r="14" spans="1:16" ht="17.25" customHeight="1" x14ac:dyDescent="0.2">
      <c r="A14" s="63">
        <v>6</v>
      </c>
      <c r="B14" s="64">
        <v>77</v>
      </c>
      <c r="C14" s="76" t="s">
        <v>52</v>
      </c>
      <c r="D14" s="76" t="s">
        <v>96</v>
      </c>
      <c r="E14" s="77">
        <v>2001</v>
      </c>
      <c r="F14" s="69"/>
      <c r="H14" s="161"/>
      <c r="I14" s="162"/>
      <c r="J14" s="162"/>
      <c r="K14" s="162"/>
      <c r="L14" s="162"/>
      <c r="M14" s="162"/>
      <c r="N14" s="162"/>
      <c r="O14" s="162"/>
      <c r="P14" s="163"/>
    </row>
    <row r="15" spans="1:16" ht="17.25" customHeight="1" x14ac:dyDescent="0.2">
      <c r="A15" s="63">
        <v>7</v>
      </c>
      <c r="B15" s="64">
        <v>49</v>
      </c>
      <c r="C15" s="69" t="s">
        <v>53</v>
      </c>
      <c r="D15" s="76" t="s">
        <v>86</v>
      </c>
      <c r="E15" s="77">
        <v>2001</v>
      </c>
      <c r="F15" s="73"/>
      <c r="H15" s="164"/>
      <c r="I15" s="165"/>
      <c r="J15" s="165"/>
      <c r="K15" s="165"/>
      <c r="L15" s="165"/>
      <c r="M15" s="165"/>
      <c r="N15" s="165"/>
      <c r="O15" s="165"/>
      <c r="P15" s="166"/>
    </row>
    <row r="16" spans="1:16" ht="17.25" hidden="1" customHeight="1" x14ac:dyDescent="0.2">
      <c r="A16" s="71">
        <v>8</v>
      </c>
      <c r="B16" s="72"/>
      <c r="C16" s="75"/>
      <c r="D16" s="75"/>
      <c r="E16" s="75"/>
      <c r="F16" s="73"/>
    </row>
    <row r="17" spans="1:6" ht="17.25" hidden="1" customHeight="1" x14ac:dyDescent="0.2">
      <c r="A17" s="71">
        <v>9</v>
      </c>
      <c r="B17" s="72"/>
      <c r="C17" s="75"/>
      <c r="D17" s="75"/>
      <c r="E17" s="75"/>
      <c r="F17" s="73"/>
    </row>
    <row r="18" spans="1:6" ht="17.25" hidden="1" customHeight="1" x14ac:dyDescent="0.2">
      <c r="A18" s="71">
        <v>10</v>
      </c>
      <c r="B18" s="72"/>
      <c r="C18" s="75"/>
      <c r="D18" s="75"/>
      <c r="E18" s="75"/>
      <c r="F18" s="73"/>
    </row>
    <row r="19" spans="1:6" ht="17.25" hidden="1" customHeight="1" x14ac:dyDescent="0.2">
      <c r="A19" s="10">
        <v>11</v>
      </c>
      <c r="B19" s="10"/>
      <c r="C19" s="9"/>
      <c r="D19" s="39"/>
      <c r="E19" s="39"/>
      <c r="F19" s="9"/>
    </row>
    <row r="20" spans="1:6" ht="17.25" hidden="1" customHeight="1" x14ac:dyDescent="0.2">
      <c r="A20" s="10">
        <v>12</v>
      </c>
      <c r="B20" s="10"/>
      <c r="C20" s="9"/>
      <c r="D20" s="39"/>
      <c r="E20" s="39"/>
      <c r="F20" s="9"/>
    </row>
    <row r="21" spans="1:6" ht="17.25" hidden="1" customHeight="1" x14ac:dyDescent="0.2">
      <c r="A21" s="10">
        <v>13</v>
      </c>
      <c r="B21" s="10"/>
      <c r="C21" s="9"/>
      <c r="D21" s="39"/>
      <c r="E21" s="39"/>
      <c r="F21" s="9"/>
    </row>
    <row r="22" spans="1:6" ht="17.25" hidden="1" customHeight="1" x14ac:dyDescent="0.2">
      <c r="A22" s="10">
        <v>14</v>
      </c>
      <c r="B22" s="10"/>
      <c r="C22" s="9"/>
      <c r="D22" s="39"/>
      <c r="E22" s="39"/>
      <c r="F22" s="9"/>
    </row>
    <row r="23" spans="1:6" ht="17.25" hidden="1" customHeight="1" x14ac:dyDescent="0.2">
      <c r="A23" s="10">
        <v>15</v>
      </c>
      <c r="B23" s="10"/>
      <c r="C23" s="9"/>
      <c r="D23" s="39"/>
      <c r="E23" s="39"/>
      <c r="F23" s="9"/>
    </row>
    <row r="24" spans="1:6" ht="17.25" hidden="1" customHeight="1" x14ac:dyDescent="0.2">
      <c r="A24" s="10">
        <v>20</v>
      </c>
      <c r="B24" s="10"/>
      <c r="C24" s="9"/>
      <c r="D24" s="39"/>
      <c r="E24" s="39"/>
      <c r="F24" s="9"/>
    </row>
  </sheetData>
  <autoFilter ref="B8:F8"/>
  <mergeCells count="5">
    <mergeCell ref="A6:F6"/>
    <mergeCell ref="A4:F4"/>
    <mergeCell ref="A2:F2"/>
    <mergeCell ref="A1:F1"/>
    <mergeCell ref="H1:P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" zoomScaleNormal="100" workbookViewId="0">
      <selection activeCell="C31" sqref="C31"/>
    </sheetView>
  </sheetViews>
  <sheetFormatPr defaultRowHeight="12.75" x14ac:dyDescent="0.2"/>
  <cols>
    <col min="1" max="1" width="4.140625" customWidth="1"/>
    <col min="2" max="2" width="4.28515625" customWidth="1"/>
    <col min="3" max="3" width="23.5703125" customWidth="1"/>
    <col min="4" max="4" width="19.85546875" customWidth="1"/>
    <col min="5" max="5" width="5.28515625" customWidth="1"/>
    <col min="6" max="6" width="6.85546875" customWidth="1"/>
  </cols>
  <sheetData>
    <row r="1" spans="1:16" s="34" customFormat="1" ht="35.25" customHeight="1" thickBot="1" x14ac:dyDescent="0.4">
      <c r="A1" s="146" t="s">
        <v>19</v>
      </c>
      <c r="B1" s="147"/>
      <c r="C1" s="147"/>
      <c r="D1" s="147"/>
      <c r="E1" s="147"/>
      <c r="F1" s="148"/>
      <c r="H1" s="158" t="s">
        <v>36</v>
      </c>
      <c r="I1" s="159"/>
      <c r="J1" s="159"/>
      <c r="K1" s="159"/>
      <c r="L1" s="159"/>
      <c r="M1" s="159"/>
      <c r="N1" s="159"/>
      <c r="O1" s="159"/>
      <c r="P1" s="160"/>
    </row>
    <row r="2" spans="1:16" s="34" customFormat="1" ht="25.5" x14ac:dyDescent="0.35">
      <c r="A2" s="149" t="s">
        <v>32</v>
      </c>
      <c r="B2" s="150"/>
      <c r="C2" s="150"/>
      <c r="D2" s="150"/>
      <c r="E2" s="150"/>
      <c r="F2" s="151"/>
      <c r="H2" s="161"/>
      <c r="I2" s="162"/>
      <c r="J2" s="162"/>
      <c r="K2" s="162"/>
      <c r="L2" s="162"/>
      <c r="M2" s="162"/>
      <c r="N2" s="162"/>
      <c r="O2" s="162"/>
      <c r="P2" s="163"/>
    </row>
    <row r="3" spans="1:16" s="35" customFormat="1" ht="20.25" customHeight="1" x14ac:dyDescent="0.2">
      <c r="A3" s="37"/>
      <c r="B3" s="33"/>
      <c r="C3" s="33"/>
      <c r="D3" s="33"/>
      <c r="E3" s="33"/>
      <c r="H3" s="161"/>
      <c r="I3" s="162"/>
      <c r="J3" s="162"/>
      <c r="K3" s="162"/>
      <c r="L3" s="162"/>
      <c r="M3" s="162"/>
      <c r="N3" s="162"/>
      <c r="O3" s="162"/>
      <c r="P3" s="163"/>
    </row>
    <row r="4" spans="1:16" s="35" customFormat="1" ht="20.25" x14ac:dyDescent="0.3">
      <c r="A4" s="152" t="s">
        <v>97</v>
      </c>
      <c r="B4" s="153"/>
      <c r="C4" s="153"/>
      <c r="D4" s="153"/>
      <c r="E4" s="153"/>
      <c r="F4" s="154"/>
      <c r="H4" s="161"/>
      <c r="I4" s="162"/>
      <c r="J4" s="162"/>
      <c r="K4" s="162"/>
      <c r="L4" s="162"/>
      <c r="M4" s="162"/>
      <c r="N4" s="162"/>
      <c r="O4" s="162"/>
      <c r="P4" s="163"/>
    </row>
    <row r="5" spans="1:16" s="35" customFormat="1" ht="13.5" thickBot="1" x14ac:dyDescent="0.25">
      <c r="H5" s="161"/>
      <c r="I5" s="162"/>
      <c r="J5" s="162"/>
      <c r="K5" s="162"/>
      <c r="L5" s="162"/>
      <c r="M5" s="162"/>
      <c r="N5" s="162"/>
      <c r="O5" s="162"/>
      <c r="P5" s="163"/>
    </row>
    <row r="6" spans="1:16" ht="27" thickBot="1" x14ac:dyDescent="0.45">
      <c r="A6" s="167" t="s">
        <v>60</v>
      </c>
      <c r="B6" s="168"/>
      <c r="C6" s="168"/>
      <c r="D6" s="168"/>
      <c r="E6" s="168"/>
      <c r="F6" s="169"/>
      <c r="H6" s="161"/>
      <c r="I6" s="162"/>
      <c r="J6" s="162"/>
      <c r="K6" s="162"/>
      <c r="L6" s="162"/>
      <c r="M6" s="162"/>
      <c r="N6" s="162"/>
      <c r="O6" s="162"/>
      <c r="P6" s="163"/>
    </row>
    <row r="7" spans="1:16" x14ac:dyDescent="0.2">
      <c r="A7" s="22"/>
      <c r="B7" s="22"/>
      <c r="C7" s="22"/>
      <c r="D7" s="22"/>
      <c r="E7" s="22"/>
      <c r="H7" s="161"/>
      <c r="I7" s="162"/>
      <c r="J7" s="162"/>
      <c r="K7" s="162"/>
      <c r="L7" s="162"/>
      <c r="M7" s="162"/>
      <c r="N7" s="162"/>
      <c r="O7" s="162"/>
      <c r="P7" s="163"/>
    </row>
    <row r="8" spans="1:16" x14ac:dyDescent="0.2">
      <c r="A8" s="6" t="s">
        <v>5</v>
      </c>
      <c r="B8" s="6" t="s">
        <v>6</v>
      </c>
      <c r="C8" s="6" t="s">
        <v>0</v>
      </c>
      <c r="D8" s="6" t="s">
        <v>1</v>
      </c>
      <c r="E8" s="6" t="s">
        <v>23</v>
      </c>
      <c r="F8" s="6"/>
      <c r="H8" s="161"/>
      <c r="I8" s="162"/>
      <c r="J8" s="162"/>
      <c r="K8" s="162"/>
      <c r="L8" s="162"/>
      <c r="M8" s="162"/>
      <c r="N8" s="162"/>
      <c r="O8" s="162"/>
      <c r="P8" s="163"/>
    </row>
    <row r="9" spans="1:16" ht="17.25" customHeight="1" x14ac:dyDescent="0.2">
      <c r="A9" s="63">
        <v>1</v>
      </c>
      <c r="B9" s="64">
        <v>42</v>
      </c>
      <c r="C9" s="69" t="s">
        <v>100</v>
      </c>
      <c r="D9" s="76" t="s">
        <v>107</v>
      </c>
      <c r="E9" s="77">
        <v>2001</v>
      </c>
      <c r="F9" s="73"/>
      <c r="H9" s="161"/>
      <c r="I9" s="162"/>
      <c r="J9" s="162"/>
      <c r="K9" s="162"/>
      <c r="L9" s="162"/>
      <c r="M9" s="162"/>
      <c r="N9" s="162"/>
      <c r="O9" s="162"/>
      <c r="P9" s="163"/>
    </row>
    <row r="10" spans="1:16" ht="17.25" customHeight="1" x14ac:dyDescent="0.2">
      <c r="A10" s="63">
        <v>2</v>
      </c>
      <c r="B10" s="64">
        <v>46</v>
      </c>
      <c r="C10" s="69" t="s">
        <v>43</v>
      </c>
      <c r="D10" s="76" t="s">
        <v>87</v>
      </c>
      <c r="E10" s="70">
        <v>2002</v>
      </c>
      <c r="F10" s="73"/>
      <c r="H10" s="161"/>
      <c r="I10" s="162"/>
      <c r="J10" s="162"/>
      <c r="K10" s="162"/>
      <c r="L10" s="162"/>
      <c r="M10" s="162"/>
      <c r="N10" s="162"/>
      <c r="O10" s="162"/>
      <c r="P10" s="163"/>
    </row>
    <row r="11" spans="1:16" ht="17.25" customHeight="1" x14ac:dyDescent="0.2">
      <c r="A11" s="63">
        <v>3</v>
      </c>
      <c r="B11" s="64">
        <v>63</v>
      </c>
      <c r="C11" s="69" t="s">
        <v>98</v>
      </c>
      <c r="D11" s="76" t="s">
        <v>57</v>
      </c>
      <c r="E11" s="77">
        <v>2001</v>
      </c>
      <c r="F11" s="73"/>
      <c r="H11" s="161"/>
      <c r="I11" s="162"/>
      <c r="J11" s="162"/>
      <c r="K11" s="162"/>
      <c r="L11" s="162"/>
      <c r="M11" s="162"/>
      <c r="N11" s="162"/>
      <c r="O11" s="162"/>
      <c r="P11" s="163"/>
    </row>
    <row r="12" spans="1:16" ht="17.25" customHeight="1" x14ac:dyDescent="0.2">
      <c r="A12" s="63">
        <v>4</v>
      </c>
      <c r="B12" s="64">
        <v>84</v>
      </c>
      <c r="C12" s="69" t="s">
        <v>49</v>
      </c>
      <c r="D12" s="65" t="s">
        <v>96</v>
      </c>
      <c r="E12" s="70">
        <v>2001</v>
      </c>
      <c r="F12" s="73"/>
      <c r="H12" s="161"/>
      <c r="I12" s="162"/>
      <c r="J12" s="162"/>
      <c r="K12" s="162"/>
      <c r="L12" s="162"/>
      <c r="M12" s="162"/>
      <c r="N12" s="162"/>
      <c r="O12" s="162"/>
      <c r="P12" s="163"/>
    </row>
    <row r="13" spans="1:16" ht="17.25" customHeight="1" x14ac:dyDescent="0.2">
      <c r="A13" s="63">
        <v>5</v>
      </c>
      <c r="B13" s="64">
        <v>67</v>
      </c>
      <c r="C13" s="69" t="s">
        <v>101</v>
      </c>
      <c r="D13" s="76" t="s">
        <v>50</v>
      </c>
      <c r="E13" s="70">
        <v>2002</v>
      </c>
      <c r="F13" s="73"/>
      <c r="H13" s="161"/>
      <c r="I13" s="162"/>
      <c r="J13" s="162"/>
      <c r="K13" s="162"/>
      <c r="L13" s="162"/>
      <c r="M13" s="162"/>
      <c r="N13" s="162"/>
      <c r="O13" s="162"/>
      <c r="P13" s="163"/>
    </row>
    <row r="14" spans="1:16" ht="17.25" customHeight="1" x14ac:dyDescent="0.2">
      <c r="A14" s="63">
        <v>6</v>
      </c>
      <c r="B14" s="64">
        <v>68</v>
      </c>
      <c r="C14" s="69" t="s">
        <v>61</v>
      </c>
      <c r="D14" s="65" t="s">
        <v>86</v>
      </c>
      <c r="E14" s="77">
        <v>2001</v>
      </c>
      <c r="F14" s="73"/>
      <c r="H14" s="161"/>
      <c r="I14" s="162"/>
      <c r="J14" s="162"/>
      <c r="K14" s="162"/>
      <c r="L14" s="162"/>
      <c r="M14" s="162"/>
      <c r="N14" s="162"/>
      <c r="O14" s="162"/>
      <c r="P14" s="163"/>
    </row>
    <row r="15" spans="1:16" ht="17.25" customHeight="1" x14ac:dyDescent="0.2">
      <c r="A15" s="71">
        <v>7</v>
      </c>
      <c r="B15" s="64">
        <v>86</v>
      </c>
      <c r="C15" s="69" t="s">
        <v>104</v>
      </c>
      <c r="D15" s="65" t="s">
        <v>105</v>
      </c>
      <c r="E15" s="70">
        <v>2002</v>
      </c>
      <c r="F15" s="73"/>
      <c r="H15" s="164"/>
      <c r="I15" s="165"/>
      <c r="J15" s="165"/>
      <c r="K15" s="165"/>
      <c r="L15" s="165"/>
      <c r="M15" s="165"/>
      <c r="N15" s="165"/>
      <c r="O15" s="165"/>
      <c r="P15" s="166"/>
    </row>
    <row r="16" spans="1:16" ht="17.25" customHeight="1" x14ac:dyDescent="0.2">
      <c r="A16" s="71">
        <v>8</v>
      </c>
      <c r="B16" s="64">
        <v>98</v>
      </c>
      <c r="C16" s="76" t="s">
        <v>78</v>
      </c>
      <c r="D16" s="65" t="s">
        <v>86</v>
      </c>
      <c r="E16" s="77">
        <v>2001</v>
      </c>
      <c r="F16" s="73"/>
    </row>
    <row r="17" spans="1:6" ht="17.25" customHeight="1" x14ac:dyDescent="0.2">
      <c r="A17" s="71">
        <v>9</v>
      </c>
      <c r="B17" s="64">
        <v>74</v>
      </c>
      <c r="C17" s="69" t="s">
        <v>102</v>
      </c>
      <c r="D17" s="65" t="s">
        <v>106</v>
      </c>
      <c r="E17" s="70">
        <v>2001</v>
      </c>
      <c r="F17" s="73"/>
    </row>
    <row r="18" spans="1:6" ht="17.25" customHeight="1" x14ac:dyDescent="0.2">
      <c r="A18" s="71">
        <v>10</v>
      </c>
      <c r="B18" s="64">
        <v>97</v>
      </c>
      <c r="C18" s="69" t="s">
        <v>103</v>
      </c>
      <c r="D18" s="76" t="s">
        <v>50</v>
      </c>
      <c r="E18" s="70">
        <v>2001</v>
      </c>
      <c r="F18" s="73"/>
    </row>
    <row r="19" spans="1:6" ht="17.25" customHeight="1" x14ac:dyDescent="0.2">
      <c r="A19" s="10">
        <v>11</v>
      </c>
      <c r="B19" s="64">
        <v>47</v>
      </c>
      <c r="C19" s="76" t="s">
        <v>99</v>
      </c>
      <c r="D19" s="65" t="s">
        <v>86</v>
      </c>
      <c r="E19" s="70">
        <v>2002</v>
      </c>
      <c r="F19" s="9"/>
    </row>
    <row r="20" spans="1:6" ht="17.25" hidden="1" customHeight="1" x14ac:dyDescent="0.2">
      <c r="A20" s="10">
        <v>12</v>
      </c>
      <c r="B20" s="10"/>
      <c r="C20" s="9"/>
      <c r="D20" s="39"/>
      <c r="E20" s="39"/>
      <c r="F20" s="9"/>
    </row>
    <row r="21" spans="1:6" ht="17.25" hidden="1" customHeight="1" x14ac:dyDescent="0.2">
      <c r="A21" s="10">
        <v>13</v>
      </c>
      <c r="B21" s="10"/>
      <c r="C21" s="9"/>
      <c r="D21" s="39"/>
      <c r="E21" s="39"/>
      <c r="F21" s="9"/>
    </row>
    <row r="22" spans="1:6" ht="17.25" hidden="1" customHeight="1" x14ac:dyDescent="0.2">
      <c r="A22" s="10">
        <v>14</v>
      </c>
      <c r="B22" s="10"/>
      <c r="C22" s="9"/>
      <c r="D22" s="39"/>
      <c r="E22" s="39"/>
      <c r="F22" s="9"/>
    </row>
    <row r="23" spans="1:6" ht="17.25" hidden="1" customHeight="1" x14ac:dyDescent="0.2">
      <c r="A23" s="10">
        <v>15</v>
      </c>
      <c r="B23" s="10"/>
      <c r="C23" s="9"/>
      <c r="D23" s="39"/>
      <c r="E23" s="39"/>
      <c r="F23" s="9"/>
    </row>
    <row r="24" spans="1:6" ht="17.25" hidden="1" customHeight="1" x14ac:dyDescent="0.2">
      <c r="A24" s="10">
        <v>20</v>
      </c>
      <c r="B24" s="10"/>
      <c r="C24" s="9"/>
      <c r="D24" s="39"/>
      <c r="E24" s="39"/>
      <c r="F24" s="9"/>
    </row>
  </sheetData>
  <autoFilter ref="B8:F8"/>
  <mergeCells count="5">
    <mergeCell ref="A6:F6"/>
    <mergeCell ref="A4:F4"/>
    <mergeCell ref="A2:F2"/>
    <mergeCell ref="A1:F1"/>
    <mergeCell ref="H1:P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D29" sqref="D29"/>
    </sheetView>
  </sheetViews>
  <sheetFormatPr defaultRowHeight="12.75" x14ac:dyDescent="0.2"/>
  <cols>
    <col min="1" max="1" width="4.140625" customWidth="1"/>
    <col min="2" max="2" width="4.28515625" customWidth="1"/>
    <col min="3" max="3" width="23.5703125" customWidth="1"/>
    <col min="4" max="4" width="19.85546875" customWidth="1"/>
    <col min="5" max="5" width="5.28515625" customWidth="1"/>
    <col min="6" max="6" width="6.85546875" customWidth="1"/>
  </cols>
  <sheetData>
    <row r="1" spans="1:16" s="34" customFormat="1" ht="35.25" customHeight="1" thickBot="1" x14ac:dyDescent="0.4">
      <c r="A1" s="146" t="s">
        <v>19</v>
      </c>
      <c r="B1" s="147"/>
      <c r="C1" s="147"/>
      <c r="D1" s="147"/>
      <c r="E1" s="147"/>
      <c r="F1" s="148"/>
      <c r="H1" s="158" t="s">
        <v>36</v>
      </c>
      <c r="I1" s="159"/>
      <c r="J1" s="159"/>
      <c r="K1" s="159"/>
      <c r="L1" s="159"/>
      <c r="M1" s="159"/>
      <c r="N1" s="159"/>
      <c r="O1" s="159"/>
      <c r="P1" s="160"/>
    </row>
    <row r="2" spans="1:16" s="34" customFormat="1" ht="25.5" x14ac:dyDescent="0.35">
      <c r="A2" s="149" t="s">
        <v>32</v>
      </c>
      <c r="B2" s="150"/>
      <c r="C2" s="150"/>
      <c r="D2" s="150"/>
      <c r="E2" s="150"/>
      <c r="F2" s="151"/>
      <c r="H2" s="161"/>
      <c r="I2" s="162"/>
      <c r="J2" s="162"/>
      <c r="K2" s="162"/>
      <c r="L2" s="162"/>
      <c r="M2" s="162"/>
      <c r="N2" s="162"/>
      <c r="O2" s="162"/>
      <c r="P2" s="163"/>
    </row>
    <row r="3" spans="1:16" s="35" customFormat="1" x14ac:dyDescent="0.2">
      <c r="A3" s="37"/>
      <c r="B3" s="33"/>
      <c r="C3" s="33"/>
      <c r="D3" s="33"/>
      <c r="E3" s="33"/>
      <c r="H3" s="161"/>
      <c r="I3" s="162"/>
      <c r="J3" s="162"/>
      <c r="K3" s="162"/>
      <c r="L3" s="162"/>
      <c r="M3" s="162"/>
      <c r="N3" s="162"/>
      <c r="O3" s="162"/>
      <c r="P3" s="163"/>
    </row>
    <row r="4" spans="1:16" s="35" customFormat="1" ht="20.25" x14ac:dyDescent="0.3">
      <c r="A4" s="152" t="s">
        <v>97</v>
      </c>
      <c r="B4" s="153"/>
      <c r="C4" s="153"/>
      <c r="D4" s="153"/>
      <c r="E4" s="153"/>
      <c r="F4" s="154"/>
      <c r="H4" s="161"/>
      <c r="I4" s="162"/>
      <c r="J4" s="162"/>
      <c r="K4" s="162"/>
      <c r="L4" s="162"/>
      <c r="M4" s="162"/>
      <c r="N4" s="162"/>
      <c r="O4" s="162"/>
      <c r="P4" s="163"/>
    </row>
    <row r="5" spans="1:16" s="35" customFormat="1" ht="13.5" thickBot="1" x14ac:dyDescent="0.25">
      <c r="H5" s="161"/>
      <c r="I5" s="162"/>
      <c r="J5" s="162"/>
      <c r="K5" s="162"/>
      <c r="L5" s="162"/>
      <c r="M5" s="162"/>
      <c r="N5" s="162"/>
      <c r="O5" s="162"/>
      <c r="P5" s="163"/>
    </row>
    <row r="6" spans="1:16" ht="27" thickBot="1" x14ac:dyDescent="0.45">
      <c r="A6" s="167" t="s">
        <v>67</v>
      </c>
      <c r="B6" s="168"/>
      <c r="C6" s="168"/>
      <c r="D6" s="168"/>
      <c r="E6" s="168"/>
      <c r="F6" s="169"/>
      <c r="H6" s="161"/>
      <c r="I6" s="162"/>
      <c r="J6" s="162"/>
      <c r="K6" s="162"/>
      <c r="L6" s="162"/>
      <c r="M6" s="162"/>
      <c r="N6" s="162"/>
      <c r="O6" s="162"/>
      <c r="P6" s="163"/>
    </row>
    <row r="7" spans="1:16" x14ac:dyDescent="0.2">
      <c r="A7" s="22"/>
      <c r="B7" s="22"/>
      <c r="C7" s="22"/>
      <c r="D7" s="22"/>
      <c r="E7" s="22"/>
      <c r="H7" s="161"/>
      <c r="I7" s="162"/>
      <c r="J7" s="162"/>
      <c r="K7" s="162"/>
      <c r="L7" s="162"/>
      <c r="M7" s="162"/>
      <c r="N7" s="162"/>
      <c r="O7" s="162"/>
      <c r="P7" s="163"/>
    </row>
    <row r="8" spans="1:16" x14ac:dyDescent="0.2">
      <c r="A8" s="6" t="s">
        <v>5</v>
      </c>
      <c r="B8" s="6" t="s">
        <v>6</v>
      </c>
      <c r="C8" s="6" t="s">
        <v>0</v>
      </c>
      <c r="D8" s="6" t="s">
        <v>1</v>
      </c>
      <c r="E8" s="6" t="s">
        <v>23</v>
      </c>
      <c r="F8" s="6"/>
      <c r="H8" s="161"/>
      <c r="I8" s="162"/>
      <c r="J8" s="162"/>
      <c r="K8" s="162"/>
      <c r="L8" s="162"/>
      <c r="M8" s="162"/>
      <c r="N8" s="162"/>
      <c r="O8" s="162"/>
      <c r="P8" s="163"/>
    </row>
    <row r="9" spans="1:16" ht="17.25" customHeight="1" x14ac:dyDescent="0.2">
      <c r="A9" s="63">
        <v>1</v>
      </c>
      <c r="B9" s="64">
        <v>50</v>
      </c>
      <c r="C9" s="76" t="s">
        <v>65</v>
      </c>
      <c r="D9" s="76" t="s">
        <v>113</v>
      </c>
      <c r="E9" s="77">
        <v>1999</v>
      </c>
      <c r="F9" s="69"/>
      <c r="H9" s="161"/>
      <c r="I9" s="162"/>
      <c r="J9" s="162"/>
      <c r="K9" s="162"/>
      <c r="L9" s="162"/>
      <c r="M9" s="162"/>
      <c r="N9" s="162"/>
      <c r="O9" s="162"/>
      <c r="P9" s="163"/>
    </row>
    <row r="10" spans="1:16" ht="17.25" customHeight="1" x14ac:dyDescent="0.2">
      <c r="A10" s="63">
        <v>2</v>
      </c>
      <c r="B10" s="64">
        <v>98</v>
      </c>
      <c r="C10" s="76" t="s">
        <v>108</v>
      </c>
      <c r="D10" s="76" t="s">
        <v>146</v>
      </c>
      <c r="E10" s="77">
        <v>2000</v>
      </c>
      <c r="F10" s="69"/>
      <c r="H10" s="161"/>
      <c r="I10" s="162"/>
      <c r="J10" s="162"/>
      <c r="K10" s="162"/>
      <c r="L10" s="162"/>
      <c r="M10" s="162"/>
      <c r="N10" s="162"/>
      <c r="O10" s="162"/>
      <c r="P10" s="163"/>
    </row>
    <row r="11" spans="1:16" ht="17.25" customHeight="1" x14ac:dyDescent="0.2">
      <c r="A11" s="63">
        <v>3</v>
      </c>
      <c r="B11" s="64">
        <v>62</v>
      </c>
      <c r="C11" s="69" t="s">
        <v>55</v>
      </c>
      <c r="D11" s="76" t="s">
        <v>57</v>
      </c>
      <c r="E11" s="77">
        <v>2000</v>
      </c>
      <c r="F11" s="69"/>
      <c r="H11" s="161"/>
      <c r="I11" s="162"/>
      <c r="J11" s="162"/>
      <c r="K11" s="162"/>
      <c r="L11" s="162"/>
      <c r="M11" s="162"/>
      <c r="N11" s="162"/>
      <c r="O11" s="162"/>
      <c r="P11" s="163"/>
    </row>
    <row r="12" spans="1:16" ht="17.25" customHeight="1" x14ac:dyDescent="0.2">
      <c r="A12" s="71">
        <v>4</v>
      </c>
      <c r="B12" s="64">
        <v>87</v>
      </c>
      <c r="C12" s="69" t="s">
        <v>110</v>
      </c>
      <c r="D12" s="65" t="s">
        <v>111</v>
      </c>
      <c r="E12" s="77">
        <v>2000</v>
      </c>
      <c r="F12" s="69"/>
      <c r="H12" s="161"/>
      <c r="I12" s="162"/>
      <c r="J12" s="162"/>
      <c r="K12" s="162"/>
      <c r="L12" s="162"/>
      <c r="M12" s="162"/>
      <c r="N12" s="162"/>
      <c r="O12" s="162"/>
      <c r="P12" s="163"/>
    </row>
    <row r="13" spans="1:16" ht="17.25" customHeight="1" x14ac:dyDescent="0.2">
      <c r="A13" s="71">
        <v>5</v>
      </c>
      <c r="B13" s="64">
        <v>69</v>
      </c>
      <c r="C13" s="69" t="s">
        <v>54</v>
      </c>
      <c r="D13" s="76" t="s">
        <v>50</v>
      </c>
      <c r="E13" s="77">
        <v>2000</v>
      </c>
      <c r="F13" s="69"/>
      <c r="H13" s="161"/>
      <c r="I13" s="162"/>
      <c r="J13" s="162"/>
      <c r="K13" s="162"/>
      <c r="L13" s="162"/>
      <c r="M13" s="162"/>
      <c r="N13" s="162"/>
      <c r="O13" s="162"/>
      <c r="P13" s="163"/>
    </row>
    <row r="14" spans="1:16" ht="17.25" customHeight="1" x14ac:dyDescent="0.2">
      <c r="A14" s="71">
        <v>6</v>
      </c>
      <c r="B14" s="64">
        <v>61</v>
      </c>
      <c r="C14" s="69" t="s">
        <v>56</v>
      </c>
      <c r="D14" s="76" t="s">
        <v>57</v>
      </c>
      <c r="E14" s="77">
        <v>2000</v>
      </c>
      <c r="F14" s="69"/>
      <c r="H14" s="161"/>
      <c r="I14" s="162"/>
      <c r="J14" s="162"/>
      <c r="K14" s="162"/>
      <c r="L14" s="162"/>
      <c r="M14" s="162"/>
      <c r="N14" s="162"/>
      <c r="O14" s="162"/>
      <c r="P14" s="163"/>
    </row>
    <row r="15" spans="1:16" ht="17.25" customHeight="1" x14ac:dyDescent="0.2">
      <c r="A15" s="71">
        <v>7</v>
      </c>
      <c r="B15" s="64">
        <v>66</v>
      </c>
      <c r="C15" s="76" t="s">
        <v>109</v>
      </c>
      <c r="D15" s="76" t="s">
        <v>112</v>
      </c>
      <c r="E15" s="77">
        <v>1999</v>
      </c>
      <c r="F15" s="73"/>
      <c r="H15" s="164"/>
      <c r="I15" s="165"/>
      <c r="J15" s="165"/>
      <c r="K15" s="165"/>
      <c r="L15" s="165"/>
      <c r="M15" s="165"/>
      <c r="N15" s="165"/>
      <c r="O15" s="165"/>
      <c r="P15" s="166"/>
    </row>
    <row r="16" spans="1:16" ht="17.25" hidden="1" customHeight="1" x14ac:dyDescent="0.2">
      <c r="A16" s="71">
        <v>8</v>
      </c>
      <c r="B16" s="71"/>
      <c r="C16" s="73"/>
      <c r="D16" s="74"/>
      <c r="E16" s="74"/>
      <c r="F16" s="73"/>
    </row>
    <row r="17" spans="1:6" ht="17.25" hidden="1" customHeight="1" x14ac:dyDescent="0.2">
      <c r="A17" s="71">
        <v>9</v>
      </c>
      <c r="B17" s="71"/>
      <c r="C17" s="73"/>
      <c r="D17" s="74"/>
      <c r="E17" s="74"/>
      <c r="F17" s="73"/>
    </row>
    <row r="18" spans="1:6" ht="17.25" hidden="1" customHeight="1" x14ac:dyDescent="0.2">
      <c r="A18" s="71">
        <v>10</v>
      </c>
      <c r="B18" s="71"/>
      <c r="C18" s="73"/>
      <c r="D18" s="74"/>
      <c r="E18" s="74"/>
      <c r="F18" s="73"/>
    </row>
    <row r="19" spans="1:6" ht="17.25" hidden="1" customHeight="1" x14ac:dyDescent="0.2">
      <c r="A19" s="10">
        <v>11</v>
      </c>
      <c r="B19" s="10"/>
      <c r="C19" s="9"/>
      <c r="D19" s="39"/>
      <c r="E19" s="39"/>
      <c r="F19" s="9"/>
    </row>
    <row r="20" spans="1:6" ht="17.25" hidden="1" customHeight="1" x14ac:dyDescent="0.2">
      <c r="A20" s="10">
        <v>12</v>
      </c>
      <c r="B20" s="10"/>
      <c r="C20" s="9"/>
      <c r="D20" s="39"/>
      <c r="E20" s="39"/>
      <c r="F20" s="9"/>
    </row>
    <row r="21" spans="1:6" ht="17.25" hidden="1" customHeight="1" x14ac:dyDescent="0.2">
      <c r="A21" s="10">
        <v>13</v>
      </c>
      <c r="B21" s="10"/>
      <c r="C21" s="9"/>
      <c r="D21" s="39"/>
      <c r="E21" s="39"/>
      <c r="F21" s="9"/>
    </row>
    <row r="22" spans="1:6" ht="17.25" hidden="1" customHeight="1" x14ac:dyDescent="0.2">
      <c r="A22" s="10">
        <v>14</v>
      </c>
      <c r="B22" s="10"/>
      <c r="C22" s="9"/>
      <c r="D22" s="39"/>
      <c r="E22" s="39"/>
      <c r="F22" s="9"/>
    </row>
    <row r="23" spans="1:6" ht="17.25" hidden="1" customHeight="1" x14ac:dyDescent="0.2">
      <c r="A23" s="10">
        <v>15</v>
      </c>
      <c r="B23" s="10"/>
      <c r="C23" s="9"/>
      <c r="D23" s="39"/>
      <c r="E23" s="39"/>
      <c r="F23" s="9"/>
    </row>
    <row r="24" spans="1:6" ht="17.25" hidden="1" customHeight="1" x14ac:dyDescent="0.2">
      <c r="A24" s="10">
        <v>20</v>
      </c>
      <c r="B24" s="10"/>
      <c r="C24" s="9"/>
      <c r="D24" s="39"/>
      <c r="E24" s="39"/>
      <c r="F24" s="9"/>
    </row>
    <row r="25" spans="1:6" s="2" customFormat="1" ht="17.25" customHeight="1" x14ac:dyDescent="0.2">
      <c r="A25" s="16"/>
      <c r="B25" s="8"/>
      <c r="C25" s="8"/>
      <c r="D25" s="18"/>
      <c r="E25" s="18"/>
      <c r="F25" s="19"/>
    </row>
    <row r="26" spans="1:6" s="2" customFormat="1" ht="17.25" customHeight="1" x14ac:dyDescent="0.2">
      <c r="A26" s="16"/>
      <c r="B26" s="8"/>
      <c r="C26" s="8"/>
      <c r="D26" s="18"/>
      <c r="E26" s="18"/>
      <c r="F26" s="19"/>
    </row>
    <row r="27" spans="1:6" s="2" customFormat="1" ht="17.25" customHeight="1" x14ac:dyDescent="0.2">
      <c r="A27" s="16"/>
      <c r="B27" s="8"/>
      <c r="C27" s="8"/>
      <c r="D27" s="18"/>
      <c r="E27" s="18"/>
      <c r="F27" s="19"/>
    </row>
    <row r="28" spans="1:6" s="2" customFormat="1" ht="17.25" customHeight="1" x14ac:dyDescent="0.2">
      <c r="A28" s="16"/>
      <c r="B28" s="8"/>
      <c r="C28" s="8"/>
      <c r="D28" s="18"/>
      <c r="E28" s="18"/>
      <c r="F28" s="19"/>
    </row>
    <row r="29" spans="1:6" s="2" customFormat="1" ht="17.25" customHeight="1" x14ac:dyDescent="0.2">
      <c r="A29" s="16"/>
      <c r="B29" s="8"/>
      <c r="C29" s="8"/>
      <c r="D29" s="18"/>
      <c r="E29" s="18"/>
      <c r="F29" s="19"/>
    </row>
    <row r="30" spans="1:6" s="2" customFormat="1" ht="17.25" customHeight="1" x14ac:dyDescent="0.2">
      <c r="A30" s="16"/>
      <c r="B30" s="8"/>
      <c r="C30" s="8"/>
      <c r="D30" s="18"/>
      <c r="E30" s="18"/>
      <c r="F30" s="19"/>
    </row>
    <row r="31" spans="1:6" s="2" customFormat="1" ht="17.25" customHeight="1" x14ac:dyDescent="0.2">
      <c r="A31" s="16"/>
      <c r="B31" s="8"/>
      <c r="C31" s="8"/>
      <c r="D31" s="18"/>
      <c r="E31" s="18"/>
      <c r="F31" s="19"/>
    </row>
    <row r="32" spans="1:6" s="2" customFormat="1" ht="17.25" customHeight="1" x14ac:dyDescent="0.2">
      <c r="A32" s="16"/>
      <c r="B32" s="8"/>
      <c r="C32" s="8"/>
      <c r="D32" s="18"/>
      <c r="E32" s="18"/>
      <c r="F32" s="19"/>
    </row>
    <row r="33" spans="1:6" s="2" customFormat="1" ht="17.25" customHeight="1" x14ac:dyDescent="0.2">
      <c r="A33" s="16"/>
      <c r="B33" s="8"/>
      <c r="C33" s="8"/>
      <c r="D33" s="18"/>
      <c r="E33" s="18"/>
      <c r="F33" s="19"/>
    </row>
    <row r="34" spans="1:6" s="2" customFormat="1" ht="17.25" customHeight="1" x14ac:dyDescent="0.2">
      <c r="A34" s="16"/>
      <c r="B34" s="8"/>
      <c r="C34" s="8"/>
      <c r="D34" s="18"/>
      <c r="E34" s="18"/>
      <c r="F34" s="19"/>
    </row>
    <row r="35" spans="1:6" s="2" customFormat="1" ht="17.25" customHeight="1" x14ac:dyDescent="0.2">
      <c r="A35" s="12"/>
      <c r="B35" s="13"/>
      <c r="C35" s="13"/>
      <c r="D35" s="14"/>
      <c r="E35" s="14"/>
      <c r="F35" s="15"/>
    </row>
  </sheetData>
  <autoFilter ref="B8:F8"/>
  <mergeCells count="5">
    <mergeCell ref="A6:F6"/>
    <mergeCell ref="A4:F4"/>
    <mergeCell ref="A2:F2"/>
    <mergeCell ref="A1:F1"/>
    <mergeCell ref="H1:P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Normal="100" workbookViewId="0">
      <selection activeCell="F26" sqref="F26"/>
    </sheetView>
  </sheetViews>
  <sheetFormatPr defaultRowHeight="12.75" x14ac:dyDescent="0.2"/>
  <cols>
    <col min="1" max="1" width="4.140625" customWidth="1"/>
    <col min="2" max="2" width="4.28515625" customWidth="1"/>
    <col min="3" max="3" width="23.5703125" customWidth="1"/>
    <col min="4" max="4" width="19.85546875" customWidth="1"/>
    <col min="5" max="5" width="5.28515625" customWidth="1"/>
    <col min="6" max="6" width="6.85546875" customWidth="1"/>
  </cols>
  <sheetData>
    <row r="1" spans="1:16" s="35" customFormat="1" ht="35.25" customHeight="1" thickBot="1" x14ac:dyDescent="0.25">
      <c r="A1" s="146" t="s">
        <v>19</v>
      </c>
      <c r="B1" s="147"/>
      <c r="C1" s="147"/>
      <c r="D1" s="147"/>
      <c r="E1" s="147"/>
      <c r="F1" s="148"/>
      <c r="H1" s="158" t="s">
        <v>36</v>
      </c>
      <c r="I1" s="159"/>
      <c r="J1" s="159"/>
      <c r="K1" s="159"/>
      <c r="L1" s="159"/>
      <c r="M1" s="159"/>
      <c r="N1" s="159"/>
      <c r="O1" s="159"/>
      <c r="P1" s="160"/>
    </row>
    <row r="2" spans="1:16" s="35" customFormat="1" ht="20.25" x14ac:dyDescent="0.3">
      <c r="A2" s="149" t="s">
        <v>32</v>
      </c>
      <c r="B2" s="150"/>
      <c r="C2" s="150"/>
      <c r="D2" s="150"/>
      <c r="E2" s="150"/>
      <c r="F2" s="151"/>
      <c r="H2" s="161"/>
      <c r="I2" s="162"/>
      <c r="J2" s="162"/>
      <c r="K2" s="162"/>
      <c r="L2" s="162"/>
      <c r="M2" s="162"/>
      <c r="N2" s="162"/>
      <c r="O2" s="162"/>
      <c r="P2" s="163"/>
    </row>
    <row r="3" spans="1:16" s="35" customFormat="1" x14ac:dyDescent="0.2">
      <c r="A3" s="37"/>
      <c r="B3" s="33"/>
      <c r="C3" s="33"/>
      <c r="D3" s="33"/>
      <c r="E3" s="33"/>
      <c r="H3" s="161"/>
      <c r="I3" s="162"/>
      <c r="J3" s="162"/>
      <c r="K3" s="162"/>
      <c r="L3" s="162"/>
      <c r="M3" s="162"/>
      <c r="N3" s="162"/>
      <c r="O3" s="162"/>
      <c r="P3" s="163"/>
    </row>
    <row r="4" spans="1:16" s="35" customFormat="1" ht="20.25" x14ac:dyDescent="0.3">
      <c r="A4" s="152" t="s">
        <v>97</v>
      </c>
      <c r="B4" s="153"/>
      <c r="C4" s="153"/>
      <c r="D4" s="153"/>
      <c r="E4" s="153"/>
      <c r="F4" s="154"/>
      <c r="H4" s="161"/>
      <c r="I4" s="162"/>
      <c r="J4" s="162"/>
      <c r="K4" s="162"/>
      <c r="L4" s="162"/>
      <c r="M4" s="162"/>
      <c r="N4" s="162"/>
      <c r="O4" s="162"/>
      <c r="P4" s="163"/>
    </row>
    <row r="5" spans="1:16" s="35" customFormat="1" ht="13.5" thickBot="1" x14ac:dyDescent="0.25">
      <c r="H5" s="161"/>
      <c r="I5" s="162"/>
      <c r="J5" s="162"/>
      <c r="K5" s="162"/>
      <c r="L5" s="162"/>
      <c r="M5" s="162"/>
      <c r="N5" s="162"/>
      <c r="O5" s="162"/>
      <c r="P5" s="163"/>
    </row>
    <row r="6" spans="1:16" ht="27" thickBot="1" x14ac:dyDescent="0.45">
      <c r="A6" s="167" t="s">
        <v>68</v>
      </c>
      <c r="B6" s="168"/>
      <c r="C6" s="168"/>
      <c r="D6" s="168"/>
      <c r="E6" s="168"/>
      <c r="F6" s="169"/>
      <c r="H6" s="161"/>
      <c r="I6" s="162"/>
      <c r="J6" s="162"/>
      <c r="K6" s="162"/>
      <c r="L6" s="162"/>
      <c r="M6" s="162"/>
      <c r="N6" s="162"/>
      <c r="O6" s="162"/>
      <c r="P6" s="163"/>
    </row>
    <row r="7" spans="1:16" x14ac:dyDescent="0.2">
      <c r="A7" s="22"/>
      <c r="B7" s="22"/>
      <c r="C7" s="22"/>
      <c r="D7" s="22"/>
      <c r="E7" s="22"/>
      <c r="H7" s="161"/>
      <c r="I7" s="162"/>
      <c r="J7" s="162"/>
      <c r="K7" s="162"/>
      <c r="L7" s="162"/>
      <c r="M7" s="162"/>
      <c r="N7" s="162"/>
      <c r="O7" s="162"/>
      <c r="P7" s="163"/>
    </row>
    <row r="8" spans="1:16" x14ac:dyDescent="0.2">
      <c r="A8" s="6" t="s">
        <v>5</v>
      </c>
      <c r="B8" s="6" t="s">
        <v>6</v>
      </c>
      <c r="C8" s="6" t="s">
        <v>0</v>
      </c>
      <c r="D8" s="6" t="s">
        <v>1</v>
      </c>
      <c r="E8" s="6" t="s">
        <v>23</v>
      </c>
      <c r="F8" s="6"/>
      <c r="H8" s="161"/>
      <c r="I8" s="162"/>
      <c r="J8" s="162"/>
      <c r="K8" s="162"/>
      <c r="L8" s="162"/>
      <c r="M8" s="162"/>
      <c r="N8" s="162"/>
      <c r="O8" s="162"/>
      <c r="P8" s="163"/>
    </row>
    <row r="9" spans="1:16" ht="17.25" customHeight="1" x14ac:dyDescent="0.2">
      <c r="A9" s="63">
        <v>1</v>
      </c>
      <c r="B9" s="64">
        <v>95</v>
      </c>
      <c r="C9" s="69" t="s">
        <v>114</v>
      </c>
      <c r="D9" s="76" t="s">
        <v>50</v>
      </c>
      <c r="E9" s="77">
        <v>2000</v>
      </c>
      <c r="F9" s="69"/>
      <c r="H9" s="161"/>
      <c r="I9" s="162"/>
      <c r="J9" s="162"/>
      <c r="K9" s="162"/>
      <c r="L9" s="162"/>
      <c r="M9" s="162"/>
      <c r="N9" s="162"/>
      <c r="O9" s="162"/>
      <c r="P9" s="163"/>
    </row>
    <row r="10" spans="1:16" ht="17.25" customHeight="1" x14ac:dyDescent="0.2">
      <c r="A10" s="63">
        <v>2</v>
      </c>
      <c r="B10" s="64">
        <v>89</v>
      </c>
      <c r="C10" s="69" t="s">
        <v>115</v>
      </c>
      <c r="D10" s="76" t="s">
        <v>113</v>
      </c>
      <c r="E10" s="77">
        <v>2000</v>
      </c>
      <c r="F10" s="69"/>
      <c r="H10" s="161"/>
      <c r="I10" s="162"/>
      <c r="J10" s="162"/>
      <c r="K10" s="162"/>
      <c r="L10" s="162"/>
      <c r="M10" s="162"/>
      <c r="N10" s="162"/>
      <c r="O10" s="162"/>
      <c r="P10" s="163"/>
    </row>
    <row r="11" spans="1:16" ht="17.25" customHeight="1" x14ac:dyDescent="0.2">
      <c r="A11" s="63">
        <v>3</v>
      </c>
      <c r="B11" s="64">
        <v>73</v>
      </c>
      <c r="C11" s="69" t="s">
        <v>116</v>
      </c>
      <c r="D11" s="76" t="s">
        <v>51</v>
      </c>
      <c r="E11" s="77">
        <v>1999</v>
      </c>
      <c r="F11" s="69"/>
      <c r="H11" s="161"/>
      <c r="I11" s="162"/>
      <c r="J11" s="162"/>
      <c r="K11" s="162"/>
      <c r="L11" s="162"/>
      <c r="M11" s="162"/>
      <c r="N11" s="162"/>
      <c r="O11" s="162"/>
      <c r="P11" s="163"/>
    </row>
    <row r="12" spans="1:16" ht="17.25" customHeight="1" x14ac:dyDescent="0.2">
      <c r="A12" s="63">
        <v>4</v>
      </c>
      <c r="B12" s="64">
        <v>91</v>
      </c>
      <c r="C12" s="69" t="s">
        <v>117</v>
      </c>
      <c r="D12" s="76" t="s">
        <v>50</v>
      </c>
      <c r="E12" s="77">
        <v>2000</v>
      </c>
      <c r="F12" s="69"/>
      <c r="H12" s="161"/>
      <c r="I12" s="162"/>
      <c r="J12" s="162"/>
      <c r="K12" s="162"/>
      <c r="L12" s="162"/>
      <c r="M12" s="162"/>
      <c r="N12" s="162"/>
      <c r="O12" s="162"/>
      <c r="P12" s="163"/>
    </row>
    <row r="13" spans="1:16" ht="17.25" customHeight="1" x14ac:dyDescent="0.2">
      <c r="A13" s="71">
        <v>5</v>
      </c>
      <c r="B13" s="64">
        <v>58</v>
      </c>
      <c r="C13" s="76" t="s">
        <v>76</v>
      </c>
      <c r="D13" s="76" t="s">
        <v>50</v>
      </c>
      <c r="E13" s="77">
        <v>1999</v>
      </c>
      <c r="F13" s="73"/>
      <c r="H13" s="161"/>
      <c r="I13" s="162"/>
      <c r="J13" s="162"/>
      <c r="K13" s="162"/>
      <c r="L13" s="162"/>
      <c r="M13" s="162"/>
      <c r="N13" s="162"/>
      <c r="O13" s="162"/>
      <c r="P13" s="163"/>
    </row>
    <row r="14" spans="1:16" ht="17.25" customHeight="1" x14ac:dyDescent="0.2">
      <c r="A14" s="71">
        <v>6</v>
      </c>
      <c r="B14" s="64">
        <v>60</v>
      </c>
      <c r="C14" s="76" t="s">
        <v>62</v>
      </c>
      <c r="D14" s="76" t="s">
        <v>57</v>
      </c>
      <c r="E14" s="77">
        <v>2000</v>
      </c>
      <c r="F14" s="73"/>
      <c r="H14" s="161"/>
      <c r="I14" s="162"/>
      <c r="J14" s="162"/>
      <c r="K14" s="162"/>
      <c r="L14" s="162"/>
      <c r="M14" s="162"/>
      <c r="N14" s="162"/>
      <c r="O14" s="162"/>
      <c r="P14" s="163"/>
    </row>
    <row r="15" spans="1:16" ht="17.25" customHeight="1" x14ac:dyDescent="0.2">
      <c r="A15" s="71">
        <v>7</v>
      </c>
      <c r="B15" s="64">
        <v>64</v>
      </c>
      <c r="C15" s="69" t="s">
        <v>73</v>
      </c>
      <c r="D15" s="76" t="s">
        <v>51</v>
      </c>
      <c r="E15" s="77">
        <v>1999</v>
      </c>
      <c r="F15" s="73"/>
      <c r="H15" s="164"/>
      <c r="I15" s="165"/>
      <c r="J15" s="165"/>
      <c r="K15" s="165"/>
      <c r="L15" s="165"/>
      <c r="M15" s="165"/>
      <c r="N15" s="165"/>
      <c r="O15" s="165"/>
      <c r="P15" s="166"/>
    </row>
    <row r="16" spans="1:16" ht="17.25" customHeight="1" x14ac:dyDescent="0.2">
      <c r="A16" s="71">
        <v>8</v>
      </c>
      <c r="B16" s="64">
        <v>93</v>
      </c>
      <c r="C16" s="69" t="s">
        <v>118</v>
      </c>
      <c r="D16" s="76" t="s">
        <v>50</v>
      </c>
      <c r="E16" s="77">
        <v>2000</v>
      </c>
      <c r="F16" s="73"/>
    </row>
    <row r="17" spans="1:6" ht="17.25" customHeight="1" x14ac:dyDescent="0.2">
      <c r="A17" s="71">
        <v>9</v>
      </c>
      <c r="B17" s="64">
        <v>100</v>
      </c>
      <c r="C17" s="69" t="s">
        <v>75</v>
      </c>
      <c r="D17" s="76" t="s">
        <v>51</v>
      </c>
      <c r="E17" s="77">
        <v>1999</v>
      </c>
      <c r="F17" s="73"/>
    </row>
    <row r="18" spans="1:6" ht="17.25" customHeight="1" x14ac:dyDescent="0.2">
      <c r="A18" s="71">
        <v>10</v>
      </c>
      <c r="B18" s="64">
        <v>65</v>
      </c>
      <c r="C18" s="69" t="s">
        <v>119</v>
      </c>
      <c r="D18" s="65" t="s">
        <v>112</v>
      </c>
      <c r="E18" s="77">
        <v>1999</v>
      </c>
      <c r="F18" s="73"/>
    </row>
    <row r="19" spans="1:6" ht="17.25" customHeight="1" x14ac:dyDescent="0.2">
      <c r="A19" s="10">
        <v>11</v>
      </c>
      <c r="B19" s="64">
        <v>55</v>
      </c>
      <c r="C19" s="69" t="s">
        <v>63</v>
      </c>
      <c r="D19" s="76" t="s">
        <v>51</v>
      </c>
      <c r="E19" s="77">
        <v>2000</v>
      </c>
      <c r="F19" s="9"/>
    </row>
    <row r="20" spans="1:6" ht="17.25" hidden="1" customHeight="1" x14ac:dyDescent="0.2">
      <c r="A20" s="10">
        <v>12</v>
      </c>
      <c r="B20" s="10"/>
      <c r="C20" s="9"/>
      <c r="D20" s="39"/>
      <c r="E20" s="39"/>
      <c r="F20" s="9"/>
    </row>
    <row r="21" spans="1:6" ht="17.25" hidden="1" customHeight="1" x14ac:dyDescent="0.2">
      <c r="A21" s="10">
        <v>13</v>
      </c>
      <c r="B21" s="10"/>
      <c r="C21" s="9"/>
      <c r="D21" s="39"/>
      <c r="E21" s="39"/>
      <c r="F21" s="9"/>
    </row>
    <row r="22" spans="1:6" ht="17.25" hidden="1" customHeight="1" x14ac:dyDescent="0.2">
      <c r="A22" s="10">
        <v>14</v>
      </c>
      <c r="B22" s="10"/>
      <c r="C22" s="9"/>
      <c r="D22" s="39"/>
      <c r="E22" s="39"/>
      <c r="F22" s="9"/>
    </row>
    <row r="23" spans="1:6" ht="17.25" hidden="1" customHeight="1" x14ac:dyDescent="0.2">
      <c r="A23" s="10">
        <v>15</v>
      </c>
      <c r="B23" s="10"/>
      <c r="C23" s="9"/>
      <c r="D23" s="39"/>
      <c r="E23" s="39"/>
      <c r="F23" s="9"/>
    </row>
    <row r="24" spans="1:6" ht="17.25" hidden="1" customHeight="1" x14ac:dyDescent="0.2">
      <c r="A24" s="10">
        <v>20</v>
      </c>
      <c r="B24" s="10"/>
      <c r="C24" s="9"/>
      <c r="D24" s="39"/>
      <c r="E24" s="39"/>
      <c r="F24" s="9"/>
    </row>
  </sheetData>
  <autoFilter ref="B8:F8"/>
  <mergeCells count="5">
    <mergeCell ref="A6:F6"/>
    <mergeCell ref="A4:F4"/>
    <mergeCell ref="A2:F2"/>
    <mergeCell ref="A1:F1"/>
    <mergeCell ref="H1:P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workbookViewId="0">
      <selection activeCell="C28" sqref="C28"/>
    </sheetView>
  </sheetViews>
  <sheetFormatPr defaultRowHeight="12.75" x14ac:dyDescent="0.2"/>
  <cols>
    <col min="1" max="1" width="4.140625" customWidth="1"/>
    <col min="2" max="2" width="4.28515625" customWidth="1"/>
    <col min="3" max="3" width="23.5703125" customWidth="1"/>
    <col min="4" max="4" width="19.85546875" customWidth="1"/>
    <col min="5" max="5" width="5.28515625" style="62" customWidth="1"/>
    <col min="6" max="7" width="6.85546875" customWidth="1"/>
    <col min="8" max="8" width="6.28515625" customWidth="1"/>
    <col min="9" max="10" width="5.7109375" customWidth="1"/>
  </cols>
  <sheetData>
    <row r="1" spans="1:16" s="35" customFormat="1" ht="35.25" customHeight="1" thickBot="1" x14ac:dyDescent="0.25">
      <c r="A1" s="146" t="s">
        <v>19</v>
      </c>
      <c r="B1" s="147"/>
      <c r="C1" s="147"/>
      <c r="D1" s="147"/>
      <c r="E1" s="147"/>
      <c r="F1" s="148"/>
      <c r="G1" s="33"/>
      <c r="H1" s="158" t="s">
        <v>36</v>
      </c>
      <c r="I1" s="159"/>
      <c r="J1" s="159"/>
      <c r="K1" s="159"/>
      <c r="L1" s="159"/>
      <c r="M1" s="159"/>
      <c r="N1" s="159"/>
      <c r="O1" s="159"/>
      <c r="P1" s="160"/>
    </row>
    <row r="2" spans="1:16" s="35" customFormat="1" ht="24.75" customHeight="1" x14ac:dyDescent="0.3">
      <c r="A2" s="149" t="s">
        <v>32</v>
      </c>
      <c r="B2" s="150"/>
      <c r="C2" s="150"/>
      <c r="D2" s="150"/>
      <c r="E2" s="150"/>
      <c r="F2" s="151"/>
      <c r="G2" s="33"/>
      <c r="H2" s="161"/>
      <c r="I2" s="162"/>
      <c r="J2" s="162"/>
      <c r="K2" s="162"/>
      <c r="L2" s="162"/>
      <c r="M2" s="162"/>
      <c r="N2" s="162"/>
      <c r="O2" s="162"/>
      <c r="P2" s="163"/>
    </row>
    <row r="3" spans="1:16" s="35" customFormat="1" x14ac:dyDescent="0.2">
      <c r="A3" s="37"/>
      <c r="B3" s="33"/>
      <c r="C3" s="33"/>
      <c r="D3" s="33"/>
      <c r="E3" s="57"/>
      <c r="H3" s="161"/>
      <c r="I3" s="162"/>
      <c r="J3" s="162"/>
      <c r="K3" s="162"/>
      <c r="L3" s="162"/>
      <c r="M3" s="162"/>
      <c r="N3" s="162"/>
      <c r="O3" s="162"/>
      <c r="P3" s="163"/>
    </row>
    <row r="4" spans="1:16" s="35" customFormat="1" ht="20.25" x14ac:dyDescent="0.3">
      <c r="A4" s="152" t="s">
        <v>97</v>
      </c>
      <c r="B4" s="153"/>
      <c r="C4" s="153"/>
      <c r="D4" s="153"/>
      <c r="E4" s="153"/>
      <c r="F4" s="154"/>
      <c r="G4" s="80"/>
      <c r="H4" s="161"/>
      <c r="I4" s="162"/>
      <c r="J4" s="162"/>
      <c r="K4" s="162"/>
      <c r="L4" s="162"/>
      <c r="M4" s="162"/>
      <c r="N4" s="162"/>
      <c r="O4" s="162"/>
      <c r="P4" s="163"/>
    </row>
    <row r="5" spans="1:16" s="35" customFormat="1" ht="13.5" thickBot="1" x14ac:dyDescent="0.25">
      <c r="E5" s="57"/>
      <c r="H5" s="161"/>
      <c r="I5" s="162"/>
      <c r="J5" s="162"/>
      <c r="K5" s="162"/>
      <c r="L5" s="162"/>
      <c r="M5" s="162"/>
      <c r="N5" s="162"/>
      <c r="O5" s="162"/>
      <c r="P5" s="163"/>
    </row>
    <row r="6" spans="1:16" ht="27" thickBot="1" x14ac:dyDescent="0.45">
      <c r="A6" s="167" t="s">
        <v>69</v>
      </c>
      <c r="B6" s="168"/>
      <c r="C6" s="168"/>
      <c r="D6" s="168"/>
      <c r="E6" s="168"/>
      <c r="F6" s="169"/>
      <c r="G6" s="21"/>
      <c r="H6" s="161"/>
      <c r="I6" s="162"/>
      <c r="J6" s="162"/>
      <c r="K6" s="162"/>
      <c r="L6" s="162"/>
      <c r="M6" s="162"/>
      <c r="N6" s="162"/>
      <c r="O6" s="162"/>
      <c r="P6" s="163"/>
    </row>
    <row r="7" spans="1:16" x14ac:dyDescent="0.2">
      <c r="A7" s="22"/>
      <c r="B7" s="22"/>
      <c r="C7" s="22"/>
      <c r="D7" s="22"/>
      <c r="E7" s="58"/>
      <c r="H7" s="161"/>
      <c r="I7" s="162"/>
      <c r="J7" s="162"/>
      <c r="K7" s="162"/>
      <c r="L7" s="162"/>
      <c r="M7" s="162"/>
      <c r="N7" s="162"/>
      <c r="O7" s="162"/>
      <c r="P7" s="163"/>
    </row>
    <row r="8" spans="1:16" x14ac:dyDescent="0.2">
      <c r="A8" s="6" t="s">
        <v>5</v>
      </c>
      <c r="B8" s="6" t="s">
        <v>6</v>
      </c>
      <c r="C8" s="6" t="s">
        <v>0</v>
      </c>
      <c r="D8" s="6" t="s">
        <v>1</v>
      </c>
      <c r="E8" s="6" t="s">
        <v>23</v>
      </c>
      <c r="F8" s="6"/>
      <c r="H8" s="161"/>
      <c r="I8" s="162"/>
      <c r="J8" s="162"/>
      <c r="K8" s="162"/>
      <c r="L8" s="162"/>
      <c r="M8" s="162"/>
      <c r="N8" s="162"/>
      <c r="O8" s="162"/>
      <c r="P8" s="163"/>
    </row>
    <row r="9" spans="1:16" ht="17.25" customHeight="1" x14ac:dyDescent="0.2">
      <c r="A9" s="10">
        <v>1</v>
      </c>
      <c r="B9" s="64">
        <v>51</v>
      </c>
      <c r="C9" s="76" t="s">
        <v>121</v>
      </c>
      <c r="D9" s="76" t="s">
        <v>87</v>
      </c>
      <c r="E9" s="77">
        <v>1997</v>
      </c>
      <c r="F9" s="69"/>
      <c r="H9" s="161"/>
      <c r="I9" s="162"/>
      <c r="J9" s="162"/>
      <c r="K9" s="162"/>
      <c r="L9" s="162"/>
      <c r="M9" s="162"/>
      <c r="N9" s="162"/>
      <c r="O9" s="162"/>
      <c r="P9" s="163"/>
    </row>
    <row r="10" spans="1:16" ht="17.25" customHeight="1" x14ac:dyDescent="0.2">
      <c r="A10" s="10">
        <v>2</v>
      </c>
      <c r="B10" s="64">
        <v>90</v>
      </c>
      <c r="C10" s="69" t="s">
        <v>147</v>
      </c>
      <c r="D10" s="76" t="s">
        <v>50</v>
      </c>
      <c r="E10" s="77">
        <v>1998</v>
      </c>
      <c r="F10" s="69"/>
      <c r="H10" s="161"/>
      <c r="I10" s="162"/>
      <c r="J10" s="162"/>
      <c r="K10" s="162"/>
      <c r="L10" s="162"/>
      <c r="M10" s="162"/>
      <c r="N10" s="162"/>
      <c r="O10" s="162"/>
      <c r="P10" s="163"/>
    </row>
    <row r="11" spans="1:16" ht="17.25" customHeight="1" x14ac:dyDescent="0.2">
      <c r="A11" s="10">
        <v>3</v>
      </c>
      <c r="B11" s="64">
        <v>53</v>
      </c>
      <c r="C11" s="69" t="s">
        <v>120</v>
      </c>
      <c r="D11" s="76" t="s">
        <v>87</v>
      </c>
      <c r="E11" s="77">
        <v>1997</v>
      </c>
      <c r="F11" s="69"/>
      <c r="H11" s="161"/>
      <c r="I11" s="162"/>
      <c r="J11" s="162"/>
      <c r="K11" s="162"/>
      <c r="L11" s="162"/>
      <c r="M11" s="162"/>
      <c r="N11" s="162"/>
      <c r="O11" s="162"/>
      <c r="P11" s="163"/>
    </row>
    <row r="12" spans="1:16" ht="17.25" customHeight="1" x14ac:dyDescent="0.2">
      <c r="A12" s="10">
        <v>4</v>
      </c>
      <c r="B12" s="64">
        <v>89</v>
      </c>
      <c r="C12" s="69" t="s">
        <v>64</v>
      </c>
      <c r="D12" s="76" t="s">
        <v>87</v>
      </c>
      <c r="E12" s="77">
        <v>1998</v>
      </c>
      <c r="F12" s="9"/>
      <c r="H12" s="161"/>
      <c r="I12" s="162"/>
      <c r="J12" s="162"/>
      <c r="K12" s="162"/>
      <c r="L12" s="162"/>
      <c r="M12" s="162"/>
      <c r="N12" s="162"/>
      <c r="O12" s="162"/>
      <c r="P12" s="163"/>
    </row>
    <row r="13" spans="1:16" ht="17.25" hidden="1" customHeight="1" x14ac:dyDescent="0.2">
      <c r="A13" s="10">
        <v>6</v>
      </c>
      <c r="B13" s="10"/>
      <c r="C13" s="9"/>
      <c r="D13" s="39"/>
      <c r="E13" s="39"/>
      <c r="F13" s="9"/>
      <c r="H13" s="161"/>
      <c r="I13" s="162"/>
      <c r="J13" s="162"/>
      <c r="K13" s="162"/>
      <c r="L13" s="162"/>
      <c r="M13" s="162"/>
      <c r="N13" s="162"/>
      <c r="O13" s="162"/>
      <c r="P13" s="163"/>
    </row>
    <row r="14" spans="1:16" ht="17.25" hidden="1" customHeight="1" x14ac:dyDescent="0.2">
      <c r="A14" s="10">
        <v>7</v>
      </c>
      <c r="B14" s="10"/>
      <c r="C14" s="9"/>
      <c r="D14" s="39"/>
      <c r="E14" s="39"/>
      <c r="F14" s="9"/>
      <c r="H14" s="161"/>
      <c r="I14" s="162"/>
      <c r="J14" s="162"/>
      <c r="K14" s="162"/>
      <c r="L14" s="162"/>
      <c r="M14" s="162"/>
      <c r="N14" s="162"/>
      <c r="O14" s="162"/>
      <c r="P14" s="163"/>
    </row>
    <row r="15" spans="1:16" ht="17.25" hidden="1" customHeight="1" x14ac:dyDescent="0.2">
      <c r="A15" s="10">
        <v>8</v>
      </c>
      <c r="B15" s="10"/>
      <c r="C15" s="9"/>
      <c r="D15" s="39"/>
      <c r="E15" s="39"/>
      <c r="F15" s="9"/>
      <c r="H15" s="164"/>
      <c r="I15" s="165"/>
      <c r="J15" s="165"/>
      <c r="K15" s="165"/>
      <c r="L15" s="165"/>
      <c r="M15" s="165"/>
      <c r="N15" s="165"/>
      <c r="O15" s="165"/>
      <c r="P15" s="166"/>
    </row>
    <row r="16" spans="1:16" ht="17.25" hidden="1" customHeight="1" x14ac:dyDescent="0.2">
      <c r="A16" s="10">
        <v>9</v>
      </c>
      <c r="B16" s="10"/>
      <c r="C16" s="9"/>
      <c r="D16" s="39"/>
      <c r="E16" s="39"/>
      <c r="F16" s="9"/>
    </row>
    <row r="17" spans="1:9" ht="17.25" hidden="1" customHeight="1" x14ac:dyDescent="0.2">
      <c r="A17" s="10">
        <v>10</v>
      </c>
      <c r="B17" s="10"/>
      <c r="C17" s="9"/>
      <c r="D17" s="39"/>
      <c r="E17" s="39"/>
      <c r="F17" s="9"/>
    </row>
    <row r="18" spans="1:9" ht="17.25" hidden="1" customHeight="1" x14ac:dyDescent="0.2">
      <c r="A18" s="10">
        <v>11</v>
      </c>
      <c r="B18" s="10"/>
      <c r="C18" s="9"/>
      <c r="D18" s="39"/>
      <c r="E18" s="39"/>
      <c r="F18" s="9"/>
    </row>
    <row r="19" spans="1:9" ht="17.25" hidden="1" customHeight="1" x14ac:dyDescent="0.2">
      <c r="A19" s="10">
        <v>12</v>
      </c>
      <c r="B19" s="10"/>
      <c r="C19" s="9"/>
      <c r="D19" s="39"/>
      <c r="E19" s="39"/>
      <c r="F19" s="9"/>
    </row>
    <row r="20" spans="1:9" ht="17.25" hidden="1" customHeight="1" x14ac:dyDescent="0.2">
      <c r="A20" s="10">
        <v>13</v>
      </c>
      <c r="B20" s="10"/>
      <c r="C20" s="9"/>
      <c r="D20" s="39"/>
      <c r="E20" s="39"/>
      <c r="F20" s="9"/>
    </row>
    <row r="21" spans="1:9" ht="17.25" hidden="1" customHeight="1" x14ac:dyDescent="0.2">
      <c r="A21" s="10">
        <v>14</v>
      </c>
      <c r="B21" s="10"/>
      <c r="C21" s="9"/>
      <c r="D21" s="39"/>
      <c r="E21" s="39"/>
      <c r="F21" s="9"/>
    </row>
    <row r="22" spans="1:9" ht="17.25" hidden="1" customHeight="1" x14ac:dyDescent="0.2">
      <c r="A22" s="10">
        <v>15</v>
      </c>
      <c r="B22" s="10"/>
      <c r="C22" s="9"/>
      <c r="D22" s="39"/>
      <c r="E22" s="39"/>
      <c r="F22" s="9"/>
    </row>
    <row r="23" spans="1:9" ht="17.25" hidden="1" customHeight="1" x14ac:dyDescent="0.2">
      <c r="A23" s="10">
        <v>16</v>
      </c>
      <c r="B23" s="10"/>
      <c r="C23" s="9"/>
      <c r="D23" s="39"/>
      <c r="E23" s="39"/>
      <c r="F23" s="9"/>
    </row>
    <row r="24" spans="1:9" s="2" customFormat="1" x14ac:dyDescent="0.2">
      <c r="A24" s="16"/>
      <c r="B24" s="8"/>
      <c r="C24" s="8"/>
      <c r="D24" s="20"/>
      <c r="E24" s="61"/>
      <c r="F24" s="19"/>
      <c r="G24" s="8"/>
      <c r="H24" s="17"/>
      <c r="I24" s="17"/>
    </row>
    <row r="25" spans="1:9" x14ac:dyDescent="0.2">
      <c r="D25" s="20"/>
    </row>
    <row r="26" spans="1:9" x14ac:dyDescent="0.2">
      <c r="D26" s="20"/>
    </row>
  </sheetData>
  <autoFilter ref="A8:F8"/>
  <mergeCells count="5">
    <mergeCell ref="A1:F1"/>
    <mergeCell ref="A2:F2"/>
    <mergeCell ref="A4:F4"/>
    <mergeCell ref="A6:F6"/>
    <mergeCell ref="H1:P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4" zoomScaleNormal="100" workbookViewId="0">
      <selection activeCell="D33" sqref="D33"/>
    </sheetView>
  </sheetViews>
  <sheetFormatPr defaultRowHeight="12.75" x14ac:dyDescent="0.2"/>
  <cols>
    <col min="1" max="1" width="4.140625" customWidth="1"/>
    <col min="2" max="2" width="4.28515625" customWidth="1"/>
    <col min="3" max="3" width="23.5703125" customWidth="1"/>
    <col min="4" max="4" width="19.85546875" customWidth="1"/>
    <col min="5" max="5" width="5.28515625" style="62" customWidth="1"/>
    <col min="6" max="7" width="6.85546875" customWidth="1"/>
    <col min="8" max="8" width="6.28515625" customWidth="1"/>
    <col min="9" max="10" width="5.7109375" customWidth="1"/>
  </cols>
  <sheetData>
    <row r="1" spans="1:16" s="35" customFormat="1" ht="35.25" customHeight="1" thickBot="1" x14ac:dyDescent="0.25">
      <c r="A1" s="146" t="s">
        <v>19</v>
      </c>
      <c r="B1" s="147"/>
      <c r="C1" s="147"/>
      <c r="D1" s="147"/>
      <c r="E1" s="147"/>
      <c r="F1" s="148"/>
      <c r="G1" s="33"/>
      <c r="H1" s="158" t="s">
        <v>36</v>
      </c>
      <c r="I1" s="159"/>
      <c r="J1" s="159"/>
      <c r="K1" s="159"/>
      <c r="L1" s="159"/>
      <c r="M1" s="159"/>
      <c r="N1" s="159"/>
      <c r="O1" s="159"/>
      <c r="P1" s="160"/>
    </row>
    <row r="2" spans="1:16" s="35" customFormat="1" ht="24.75" customHeight="1" x14ac:dyDescent="0.3">
      <c r="A2" s="149" t="s">
        <v>32</v>
      </c>
      <c r="B2" s="150"/>
      <c r="C2" s="150"/>
      <c r="D2" s="150"/>
      <c r="E2" s="150"/>
      <c r="F2" s="151"/>
      <c r="G2" s="33"/>
      <c r="H2" s="161"/>
      <c r="I2" s="162"/>
      <c r="J2" s="162"/>
      <c r="K2" s="162"/>
      <c r="L2" s="162"/>
      <c r="M2" s="162"/>
      <c r="N2" s="162"/>
      <c r="O2" s="162"/>
      <c r="P2" s="163"/>
    </row>
    <row r="3" spans="1:16" s="35" customFormat="1" x14ac:dyDescent="0.2">
      <c r="A3" s="37"/>
      <c r="B3" s="33"/>
      <c r="C3" s="33"/>
      <c r="D3" s="33"/>
      <c r="E3" s="57"/>
      <c r="H3" s="161"/>
      <c r="I3" s="162"/>
      <c r="J3" s="162"/>
      <c r="K3" s="162"/>
      <c r="L3" s="162"/>
      <c r="M3" s="162"/>
      <c r="N3" s="162"/>
      <c r="O3" s="162"/>
      <c r="P3" s="163"/>
    </row>
    <row r="4" spans="1:16" s="35" customFormat="1" ht="20.25" x14ac:dyDescent="0.3">
      <c r="A4" s="152" t="s">
        <v>97</v>
      </c>
      <c r="B4" s="153"/>
      <c r="C4" s="153"/>
      <c r="D4" s="153"/>
      <c r="E4" s="153"/>
      <c r="F4" s="154"/>
      <c r="G4" s="80"/>
      <c r="H4" s="161"/>
      <c r="I4" s="162"/>
      <c r="J4" s="162"/>
      <c r="K4" s="162"/>
      <c r="L4" s="162"/>
      <c r="M4" s="162"/>
      <c r="N4" s="162"/>
      <c r="O4" s="162"/>
      <c r="P4" s="163"/>
    </row>
    <row r="5" spans="1:16" s="35" customFormat="1" ht="13.5" thickBot="1" x14ac:dyDescent="0.25">
      <c r="E5" s="57"/>
      <c r="H5" s="161"/>
      <c r="I5" s="162"/>
      <c r="J5" s="162"/>
      <c r="K5" s="162"/>
      <c r="L5" s="162"/>
      <c r="M5" s="162"/>
      <c r="N5" s="162"/>
      <c r="O5" s="162"/>
      <c r="P5" s="163"/>
    </row>
    <row r="6" spans="1:16" ht="27" thickBot="1" x14ac:dyDescent="0.45">
      <c r="A6" s="167" t="s">
        <v>70</v>
      </c>
      <c r="B6" s="168"/>
      <c r="C6" s="168"/>
      <c r="D6" s="168"/>
      <c r="E6" s="168"/>
      <c r="F6" s="169"/>
      <c r="G6" s="21"/>
      <c r="H6" s="161"/>
      <c r="I6" s="162"/>
      <c r="J6" s="162"/>
      <c r="K6" s="162"/>
      <c r="L6" s="162"/>
      <c r="M6" s="162"/>
      <c r="N6" s="162"/>
      <c r="O6" s="162"/>
      <c r="P6" s="163"/>
    </row>
    <row r="7" spans="1:16" x14ac:dyDescent="0.2">
      <c r="A7" s="22"/>
      <c r="B7" s="22"/>
      <c r="C7" s="22"/>
      <c r="D7" s="22"/>
      <c r="E7" s="58"/>
      <c r="H7" s="161"/>
      <c r="I7" s="162"/>
      <c r="J7" s="162"/>
      <c r="K7" s="162"/>
      <c r="L7" s="162"/>
      <c r="M7" s="162"/>
      <c r="N7" s="162"/>
      <c r="O7" s="162"/>
      <c r="P7" s="163"/>
    </row>
    <row r="8" spans="1:16" x14ac:dyDescent="0.2">
      <c r="A8" s="6" t="s">
        <v>5</v>
      </c>
      <c r="B8" s="6" t="s">
        <v>6</v>
      </c>
      <c r="C8" s="6" t="s">
        <v>0</v>
      </c>
      <c r="D8" s="6" t="s">
        <v>1</v>
      </c>
      <c r="E8" s="6" t="s">
        <v>23</v>
      </c>
      <c r="F8" s="6"/>
      <c r="H8" s="161"/>
      <c r="I8" s="162"/>
      <c r="J8" s="162"/>
      <c r="K8" s="162"/>
      <c r="L8" s="162"/>
      <c r="M8" s="162"/>
      <c r="N8" s="162"/>
      <c r="O8" s="162"/>
      <c r="P8" s="163"/>
    </row>
    <row r="9" spans="1:16" ht="17.25" customHeight="1" x14ac:dyDescent="0.2">
      <c r="A9" s="10">
        <v>1</v>
      </c>
      <c r="B9" s="64">
        <v>54</v>
      </c>
      <c r="C9" s="76" t="s">
        <v>123</v>
      </c>
      <c r="D9" s="76" t="s">
        <v>87</v>
      </c>
      <c r="E9" s="77">
        <v>1998</v>
      </c>
      <c r="F9" s="69"/>
      <c r="H9" s="161"/>
      <c r="I9" s="162"/>
      <c r="J9" s="162"/>
      <c r="K9" s="162"/>
      <c r="L9" s="162"/>
      <c r="M9" s="162"/>
      <c r="N9" s="162"/>
      <c r="O9" s="162"/>
      <c r="P9" s="163"/>
    </row>
    <row r="10" spans="1:16" ht="17.25" customHeight="1" x14ac:dyDescent="0.2">
      <c r="A10" s="10">
        <v>2</v>
      </c>
      <c r="B10" s="64">
        <v>56</v>
      </c>
      <c r="C10" s="69" t="s">
        <v>122</v>
      </c>
      <c r="D10" s="76" t="s">
        <v>87</v>
      </c>
      <c r="E10" s="77">
        <v>1998</v>
      </c>
      <c r="F10" s="69"/>
      <c r="H10" s="161"/>
      <c r="I10" s="162"/>
      <c r="J10" s="162"/>
      <c r="K10" s="162"/>
      <c r="L10" s="162"/>
      <c r="M10" s="162"/>
      <c r="N10" s="162"/>
      <c r="O10" s="162"/>
      <c r="P10" s="163"/>
    </row>
    <row r="11" spans="1:16" ht="17.25" customHeight="1" x14ac:dyDescent="0.2">
      <c r="A11" s="10">
        <v>3</v>
      </c>
      <c r="B11" s="64">
        <v>96</v>
      </c>
      <c r="C11" s="69" t="s">
        <v>127</v>
      </c>
      <c r="D11" s="65" t="s">
        <v>128</v>
      </c>
      <c r="E11" s="70">
        <v>1997</v>
      </c>
      <c r="F11" s="69"/>
      <c r="H11" s="161"/>
      <c r="I11" s="162"/>
      <c r="J11" s="162"/>
      <c r="K11" s="162"/>
      <c r="L11" s="162"/>
      <c r="M11" s="162"/>
      <c r="N11" s="162"/>
      <c r="O11" s="162"/>
      <c r="P11" s="163"/>
    </row>
    <row r="12" spans="1:16" ht="17.25" customHeight="1" x14ac:dyDescent="0.2">
      <c r="A12" s="10">
        <v>4</v>
      </c>
      <c r="B12" s="64">
        <v>99</v>
      </c>
      <c r="C12" s="69" t="s">
        <v>124</v>
      </c>
      <c r="D12" s="76" t="s">
        <v>96</v>
      </c>
      <c r="E12" s="77">
        <v>1997</v>
      </c>
      <c r="F12" s="9"/>
      <c r="H12" s="161"/>
      <c r="I12" s="162"/>
      <c r="J12" s="162"/>
      <c r="K12" s="162"/>
      <c r="L12" s="162"/>
      <c r="M12" s="162"/>
      <c r="N12" s="162"/>
      <c r="O12" s="162"/>
      <c r="P12" s="163"/>
    </row>
    <row r="13" spans="1:16" ht="17.25" customHeight="1" x14ac:dyDescent="0.2">
      <c r="A13" s="10">
        <v>5</v>
      </c>
      <c r="B13" s="64">
        <v>75</v>
      </c>
      <c r="C13" s="69" t="s">
        <v>74</v>
      </c>
      <c r="D13" s="76" t="s">
        <v>86</v>
      </c>
      <c r="E13" s="77">
        <v>1998</v>
      </c>
      <c r="F13" s="9"/>
      <c r="H13" s="161"/>
      <c r="I13" s="162"/>
      <c r="J13" s="162"/>
      <c r="K13" s="162"/>
      <c r="L13" s="162"/>
      <c r="M13" s="162"/>
      <c r="N13" s="162"/>
      <c r="O13" s="162"/>
      <c r="P13" s="163"/>
    </row>
    <row r="14" spans="1:16" ht="17.25" customHeight="1" x14ac:dyDescent="0.2">
      <c r="A14" s="10">
        <v>6</v>
      </c>
      <c r="B14" s="64">
        <v>52</v>
      </c>
      <c r="C14" s="76" t="s">
        <v>125</v>
      </c>
      <c r="D14" s="76" t="s">
        <v>87</v>
      </c>
      <c r="E14" s="77">
        <v>1997</v>
      </c>
      <c r="F14" s="9"/>
      <c r="H14" s="161"/>
      <c r="I14" s="162"/>
      <c r="J14" s="162"/>
      <c r="K14" s="162"/>
      <c r="L14" s="162"/>
      <c r="M14" s="162"/>
      <c r="N14" s="162"/>
      <c r="O14" s="162"/>
      <c r="P14" s="163"/>
    </row>
    <row r="15" spans="1:16" ht="17.25" customHeight="1" x14ac:dyDescent="0.2">
      <c r="A15" s="10">
        <v>7</v>
      </c>
      <c r="B15" s="64">
        <v>71</v>
      </c>
      <c r="C15" s="76" t="s">
        <v>126</v>
      </c>
      <c r="D15" s="76" t="s">
        <v>86</v>
      </c>
      <c r="E15" s="77">
        <v>1997</v>
      </c>
      <c r="F15" s="9"/>
      <c r="H15" s="164"/>
      <c r="I15" s="165"/>
      <c r="J15" s="165"/>
      <c r="K15" s="165"/>
      <c r="L15" s="165"/>
      <c r="M15" s="165"/>
      <c r="N15" s="165"/>
      <c r="O15" s="165"/>
      <c r="P15" s="166"/>
    </row>
    <row r="16" spans="1:16" ht="17.25" hidden="1" customHeight="1" x14ac:dyDescent="0.2">
      <c r="A16" s="10">
        <v>9</v>
      </c>
      <c r="B16" s="10"/>
      <c r="C16" s="9"/>
      <c r="D16" s="39"/>
      <c r="E16" s="39"/>
      <c r="F16" s="9"/>
    </row>
    <row r="17" spans="1:9" ht="17.25" hidden="1" customHeight="1" x14ac:dyDescent="0.2">
      <c r="A17" s="10">
        <v>10</v>
      </c>
      <c r="B17" s="10"/>
      <c r="C17" s="9"/>
      <c r="D17" s="39"/>
      <c r="E17" s="39"/>
      <c r="F17" s="9"/>
    </row>
    <row r="18" spans="1:9" ht="17.25" hidden="1" customHeight="1" x14ac:dyDescent="0.2">
      <c r="A18" s="10">
        <v>11</v>
      </c>
      <c r="B18" s="10"/>
      <c r="C18" s="9"/>
      <c r="D18" s="39"/>
      <c r="E18" s="39"/>
      <c r="F18" s="9"/>
    </row>
    <row r="19" spans="1:9" ht="17.25" hidden="1" customHeight="1" x14ac:dyDescent="0.2">
      <c r="A19" s="10">
        <v>12</v>
      </c>
      <c r="B19" s="10"/>
      <c r="C19" s="9"/>
      <c r="D19" s="39"/>
      <c r="E19" s="39"/>
      <c r="F19" s="9"/>
    </row>
    <row r="20" spans="1:9" ht="17.25" hidden="1" customHeight="1" x14ac:dyDescent="0.2">
      <c r="A20" s="10">
        <v>13</v>
      </c>
      <c r="B20" s="10"/>
      <c r="C20" s="9"/>
      <c r="D20" s="39"/>
      <c r="E20" s="39"/>
      <c r="F20" s="9"/>
    </row>
    <row r="21" spans="1:9" ht="17.25" hidden="1" customHeight="1" x14ac:dyDescent="0.2">
      <c r="A21" s="10">
        <v>14</v>
      </c>
      <c r="B21" s="10"/>
      <c r="C21" s="9"/>
      <c r="D21" s="39"/>
      <c r="E21" s="39"/>
      <c r="F21" s="9"/>
    </row>
    <row r="22" spans="1:9" ht="17.25" hidden="1" customHeight="1" x14ac:dyDescent="0.2">
      <c r="A22" s="10">
        <v>15</v>
      </c>
      <c r="B22" s="10"/>
      <c r="C22" s="9"/>
      <c r="D22" s="39"/>
      <c r="E22" s="39"/>
      <c r="F22" s="9"/>
    </row>
    <row r="23" spans="1:9" ht="17.25" hidden="1" customHeight="1" x14ac:dyDescent="0.2">
      <c r="A23" s="10">
        <v>16</v>
      </c>
      <c r="B23" s="10"/>
      <c r="C23" s="9"/>
      <c r="D23" s="39"/>
      <c r="E23" s="39"/>
      <c r="F23" s="9"/>
    </row>
    <row r="24" spans="1:9" s="2" customFormat="1" x14ac:dyDescent="0.2">
      <c r="A24" s="16"/>
      <c r="B24" s="8"/>
      <c r="C24" s="8"/>
      <c r="D24" s="20"/>
      <c r="E24" s="61"/>
      <c r="F24" s="19"/>
      <c r="G24" s="8"/>
      <c r="H24" s="17"/>
      <c r="I24" s="17"/>
    </row>
    <row r="25" spans="1:9" x14ac:dyDescent="0.2">
      <c r="D25" s="20"/>
    </row>
    <row r="26" spans="1:9" x14ac:dyDescent="0.2">
      <c r="D26" s="20"/>
    </row>
  </sheetData>
  <autoFilter ref="A8:F8"/>
  <mergeCells count="5">
    <mergeCell ref="A1:F1"/>
    <mergeCell ref="A2:F2"/>
    <mergeCell ref="A4:F4"/>
    <mergeCell ref="A6:F6"/>
    <mergeCell ref="H1:P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zoomScaleNormal="100" workbookViewId="0">
      <selection activeCell="I28" sqref="I28"/>
    </sheetView>
  </sheetViews>
  <sheetFormatPr defaultRowHeight="12.75" x14ac:dyDescent="0.2"/>
  <cols>
    <col min="1" max="1" width="4.140625" customWidth="1"/>
    <col min="2" max="2" width="4.28515625" customWidth="1"/>
    <col min="3" max="3" width="23.5703125" customWidth="1"/>
    <col min="4" max="4" width="19.85546875" customWidth="1"/>
    <col min="5" max="5" width="5.28515625" style="62" customWidth="1"/>
    <col min="6" max="7" width="6.85546875" customWidth="1"/>
    <col min="8" max="8" width="6.28515625" customWidth="1"/>
    <col min="9" max="10" width="5.7109375" customWidth="1"/>
  </cols>
  <sheetData>
    <row r="1" spans="1:16" s="35" customFormat="1" ht="35.25" customHeight="1" thickBot="1" x14ac:dyDescent="0.25">
      <c r="A1" s="146" t="s">
        <v>19</v>
      </c>
      <c r="B1" s="147"/>
      <c r="C1" s="147"/>
      <c r="D1" s="147"/>
      <c r="E1" s="147"/>
      <c r="F1" s="148"/>
      <c r="G1" s="83"/>
      <c r="H1" s="158" t="s">
        <v>36</v>
      </c>
      <c r="I1" s="159"/>
      <c r="J1" s="159"/>
      <c r="K1" s="159"/>
      <c r="L1" s="159"/>
      <c r="M1" s="159"/>
      <c r="N1" s="159"/>
      <c r="O1" s="159"/>
      <c r="P1" s="160"/>
    </row>
    <row r="2" spans="1:16" s="35" customFormat="1" ht="24.75" customHeight="1" x14ac:dyDescent="0.3">
      <c r="A2" s="149" t="s">
        <v>32</v>
      </c>
      <c r="B2" s="150"/>
      <c r="C2" s="150"/>
      <c r="D2" s="150"/>
      <c r="E2" s="150"/>
      <c r="F2" s="151"/>
      <c r="G2" s="83"/>
      <c r="H2" s="161"/>
      <c r="I2" s="162"/>
      <c r="J2" s="162"/>
      <c r="K2" s="162"/>
      <c r="L2" s="162"/>
      <c r="M2" s="162"/>
      <c r="N2" s="162"/>
      <c r="O2" s="162"/>
      <c r="P2" s="163"/>
    </row>
    <row r="3" spans="1:16" s="35" customFormat="1" x14ac:dyDescent="0.2">
      <c r="A3" s="37"/>
      <c r="B3" s="83"/>
      <c r="C3" s="83"/>
      <c r="D3" s="83"/>
      <c r="E3" s="57"/>
      <c r="H3" s="161"/>
      <c r="I3" s="162"/>
      <c r="J3" s="162"/>
      <c r="K3" s="162"/>
      <c r="L3" s="162"/>
      <c r="M3" s="162"/>
      <c r="N3" s="162"/>
      <c r="O3" s="162"/>
      <c r="P3" s="163"/>
    </row>
    <row r="4" spans="1:16" s="35" customFormat="1" ht="20.25" x14ac:dyDescent="0.3">
      <c r="A4" s="152" t="s">
        <v>97</v>
      </c>
      <c r="B4" s="153"/>
      <c r="C4" s="153"/>
      <c r="D4" s="153"/>
      <c r="E4" s="153"/>
      <c r="F4" s="154"/>
      <c r="G4" s="80"/>
      <c r="H4" s="161"/>
      <c r="I4" s="162"/>
      <c r="J4" s="162"/>
      <c r="K4" s="162"/>
      <c r="L4" s="162"/>
      <c r="M4" s="162"/>
      <c r="N4" s="162"/>
      <c r="O4" s="162"/>
      <c r="P4" s="163"/>
    </row>
    <row r="5" spans="1:16" s="35" customFormat="1" ht="13.5" thickBot="1" x14ac:dyDescent="0.25">
      <c r="E5" s="57"/>
      <c r="H5" s="161"/>
      <c r="I5" s="162"/>
      <c r="J5" s="162"/>
      <c r="K5" s="162"/>
      <c r="L5" s="162"/>
      <c r="M5" s="162"/>
      <c r="N5" s="162"/>
      <c r="O5" s="162"/>
      <c r="P5" s="163"/>
    </row>
    <row r="6" spans="1:16" ht="27" thickBot="1" x14ac:dyDescent="0.45">
      <c r="A6" s="167" t="s">
        <v>71</v>
      </c>
      <c r="B6" s="168"/>
      <c r="C6" s="168"/>
      <c r="D6" s="168"/>
      <c r="E6" s="168"/>
      <c r="F6" s="169"/>
      <c r="G6" s="21"/>
      <c r="H6" s="161"/>
      <c r="I6" s="162"/>
      <c r="J6" s="162"/>
      <c r="K6" s="162"/>
      <c r="L6" s="162"/>
      <c r="M6" s="162"/>
      <c r="N6" s="162"/>
      <c r="O6" s="162"/>
      <c r="P6" s="163"/>
    </row>
    <row r="7" spans="1:16" x14ac:dyDescent="0.2">
      <c r="A7" s="22"/>
      <c r="B7" s="22"/>
      <c r="C7" s="22"/>
      <c r="D7" s="22"/>
      <c r="E7" s="58"/>
      <c r="H7" s="161"/>
      <c r="I7" s="162"/>
      <c r="J7" s="162"/>
      <c r="K7" s="162"/>
      <c r="L7" s="162"/>
      <c r="M7" s="162"/>
      <c r="N7" s="162"/>
      <c r="O7" s="162"/>
      <c r="P7" s="163"/>
    </row>
    <row r="8" spans="1:16" x14ac:dyDescent="0.2">
      <c r="A8" s="6" t="s">
        <v>5</v>
      </c>
      <c r="B8" s="6" t="s">
        <v>6</v>
      </c>
      <c r="C8" s="6" t="s">
        <v>0</v>
      </c>
      <c r="D8" s="6" t="s">
        <v>1</v>
      </c>
      <c r="E8" s="6" t="s">
        <v>23</v>
      </c>
      <c r="F8" s="6"/>
      <c r="H8" s="161"/>
      <c r="I8" s="162"/>
      <c r="J8" s="162"/>
      <c r="K8" s="162"/>
      <c r="L8" s="162"/>
      <c r="M8" s="162"/>
      <c r="N8" s="162"/>
      <c r="O8" s="162"/>
      <c r="P8" s="163"/>
    </row>
    <row r="9" spans="1:16" ht="17.25" customHeight="1" x14ac:dyDescent="0.2">
      <c r="A9" s="10">
        <v>1</v>
      </c>
      <c r="B9" s="64">
        <v>70</v>
      </c>
      <c r="C9" s="76" t="s">
        <v>131</v>
      </c>
      <c r="D9" s="76" t="s">
        <v>86</v>
      </c>
      <c r="E9" s="77">
        <v>1996</v>
      </c>
      <c r="F9" s="69"/>
      <c r="H9" s="161"/>
      <c r="I9" s="162"/>
      <c r="J9" s="162"/>
      <c r="K9" s="162"/>
      <c r="L9" s="162"/>
      <c r="M9" s="162"/>
      <c r="N9" s="162"/>
      <c r="O9" s="162"/>
      <c r="P9" s="163"/>
    </row>
    <row r="10" spans="1:16" ht="17.25" customHeight="1" x14ac:dyDescent="0.2">
      <c r="A10" s="10">
        <v>2</v>
      </c>
      <c r="B10" s="64">
        <v>81</v>
      </c>
      <c r="C10" s="69" t="s">
        <v>130</v>
      </c>
      <c r="D10" s="76" t="s">
        <v>96</v>
      </c>
      <c r="E10" s="77">
        <v>1995</v>
      </c>
      <c r="F10" s="69"/>
      <c r="H10" s="161"/>
      <c r="I10" s="162"/>
      <c r="J10" s="162"/>
      <c r="K10" s="162"/>
      <c r="L10" s="162"/>
      <c r="M10" s="162"/>
      <c r="N10" s="162"/>
      <c r="O10" s="162"/>
      <c r="P10" s="163"/>
    </row>
    <row r="11" spans="1:16" ht="17.25" customHeight="1" x14ac:dyDescent="0.2">
      <c r="A11" s="10">
        <v>3</v>
      </c>
      <c r="B11" s="64">
        <v>88</v>
      </c>
      <c r="C11" s="69" t="s">
        <v>132</v>
      </c>
      <c r="D11" s="76" t="s">
        <v>133</v>
      </c>
      <c r="E11" s="77">
        <v>1995</v>
      </c>
      <c r="F11" s="69"/>
      <c r="H11" s="161"/>
      <c r="I11" s="162"/>
      <c r="J11" s="162"/>
      <c r="K11" s="162"/>
      <c r="L11" s="162"/>
      <c r="M11" s="162"/>
      <c r="N11" s="162"/>
      <c r="O11" s="162"/>
      <c r="P11" s="163"/>
    </row>
    <row r="12" spans="1:16" ht="17.25" customHeight="1" x14ac:dyDescent="0.2">
      <c r="A12" s="10">
        <v>4</v>
      </c>
      <c r="B12" s="64">
        <v>72</v>
      </c>
      <c r="C12" s="69" t="s">
        <v>129</v>
      </c>
      <c r="D12" s="76" t="s">
        <v>86</v>
      </c>
      <c r="E12" s="77">
        <v>1996</v>
      </c>
      <c r="F12" s="9"/>
      <c r="H12" s="161"/>
      <c r="I12" s="162"/>
      <c r="J12" s="162"/>
      <c r="K12" s="162"/>
      <c r="L12" s="162"/>
      <c r="M12" s="162"/>
      <c r="N12" s="162"/>
      <c r="O12" s="162"/>
      <c r="P12" s="163"/>
    </row>
    <row r="13" spans="1:16" ht="17.25" hidden="1" customHeight="1" x14ac:dyDescent="0.2">
      <c r="A13" s="10">
        <v>6</v>
      </c>
      <c r="B13" s="10"/>
      <c r="C13" s="9"/>
      <c r="D13" s="39"/>
      <c r="E13" s="39"/>
      <c r="F13" s="9"/>
      <c r="H13" s="161"/>
      <c r="I13" s="162"/>
      <c r="J13" s="162"/>
      <c r="K13" s="162"/>
      <c r="L13" s="162"/>
      <c r="M13" s="162"/>
      <c r="N13" s="162"/>
      <c r="O13" s="162"/>
      <c r="P13" s="163"/>
    </row>
    <row r="14" spans="1:16" ht="17.25" hidden="1" customHeight="1" x14ac:dyDescent="0.2">
      <c r="A14" s="10">
        <v>7</v>
      </c>
      <c r="B14" s="10"/>
      <c r="C14" s="9"/>
      <c r="D14" s="39"/>
      <c r="E14" s="39"/>
      <c r="F14" s="9"/>
      <c r="H14" s="161"/>
      <c r="I14" s="162"/>
      <c r="J14" s="162"/>
      <c r="K14" s="162"/>
      <c r="L14" s="162"/>
      <c r="M14" s="162"/>
      <c r="N14" s="162"/>
      <c r="O14" s="162"/>
      <c r="P14" s="163"/>
    </row>
    <row r="15" spans="1:16" ht="17.25" hidden="1" customHeight="1" x14ac:dyDescent="0.2">
      <c r="A15" s="10">
        <v>8</v>
      </c>
      <c r="B15" s="10"/>
      <c r="C15" s="9"/>
      <c r="D15" s="39"/>
      <c r="E15" s="39"/>
      <c r="F15" s="9"/>
      <c r="H15" s="164"/>
      <c r="I15" s="165"/>
      <c r="J15" s="165"/>
      <c r="K15" s="165"/>
      <c r="L15" s="165"/>
      <c r="M15" s="165"/>
      <c r="N15" s="165"/>
      <c r="O15" s="165"/>
      <c r="P15" s="166"/>
    </row>
    <row r="16" spans="1:16" ht="17.25" hidden="1" customHeight="1" x14ac:dyDescent="0.2">
      <c r="A16" s="10">
        <v>9</v>
      </c>
      <c r="B16" s="10"/>
      <c r="C16" s="9"/>
      <c r="D16" s="39"/>
      <c r="E16" s="39"/>
      <c r="F16" s="9"/>
    </row>
    <row r="17" spans="1:9" ht="17.25" hidden="1" customHeight="1" x14ac:dyDescent="0.2">
      <c r="A17" s="10">
        <v>10</v>
      </c>
      <c r="B17" s="10"/>
      <c r="C17" s="9"/>
      <c r="D17" s="39"/>
      <c r="E17" s="39"/>
      <c r="F17" s="9"/>
    </row>
    <row r="18" spans="1:9" ht="17.25" hidden="1" customHeight="1" x14ac:dyDescent="0.2">
      <c r="A18" s="10">
        <v>11</v>
      </c>
      <c r="B18" s="10"/>
      <c r="C18" s="9"/>
      <c r="D18" s="39"/>
      <c r="E18" s="39"/>
      <c r="F18" s="9"/>
    </row>
    <row r="19" spans="1:9" ht="17.25" hidden="1" customHeight="1" x14ac:dyDescent="0.2">
      <c r="A19" s="10">
        <v>12</v>
      </c>
      <c r="B19" s="10"/>
      <c r="C19" s="9"/>
      <c r="D19" s="39"/>
      <c r="E19" s="39"/>
      <c r="F19" s="9"/>
    </row>
    <row r="20" spans="1:9" ht="17.25" hidden="1" customHeight="1" x14ac:dyDescent="0.2">
      <c r="A20" s="10">
        <v>13</v>
      </c>
      <c r="B20" s="10"/>
      <c r="C20" s="9"/>
      <c r="D20" s="39"/>
      <c r="E20" s="39"/>
      <c r="F20" s="9"/>
    </row>
    <row r="21" spans="1:9" ht="17.25" hidden="1" customHeight="1" x14ac:dyDescent="0.2">
      <c r="A21" s="10">
        <v>14</v>
      </c>
      <c r="B21" s="10"/>
      <c r="C21" s="9"/>
      <c r="D21" s="39"/>
      <c r="E21" s="39"/>
      <c r="F21" s="9"/>
    </row>
    <row r="22" spans="1:9" ht="17.25" hidden="1" customHeight="1" x14ac:dyDescent="0.2">
      <c r="A22" s="10">
        <v>15</v>
      </c>
      <c r="B22" s="10"/>
      <c r="C22" s="9"/>
      <c r="D22" s="39"/>
      <c r="E22" s="39"/>
      <c r="F22" s="9"/>
    </row>
    <row r="23" spans="1:9" ht="17.25" hidden="1" customHeight="1" x14ac:dyDescent="0.2">
      <c r="A23" s="10">
        <v>16</v>
      </c>
      <c r="B23" s="10"/>
      <c r="C23" s="9"/>
      <c r="D23" s="39"/>
      <c r="E23" s="39"/>
      <c r="F23" s="9"/>
    </row>
    <row r="24" spans="1:9" s="2" customFormat="1" x14ac:dyDescent="0.2">
      <c r="A24" s="16"/>
      <c r="B24" s="8"/>
      <c r="C24" s="8"/>
      <c r="D24" s="20"/>
      <c r="E24" s="61"/>
      <c r="F24" s="19"/>
      <c r="G24" s="8"/>
      <c r="H24" s="17"/>
      <c r="I24" s="17"/>
    </row>
    <row r="25" spans="1:9" x14ac:dyDescent="0.2">
      <c r="D25" s="20"/>
    </row>
    <row r="26" spans="1:9" x14ac:dyDescent="0.2">
      <c r="D26" s="20"/>
    </row>
  </sheetData>
  <autoFilter ref="A8:F8"/>
  <mergeCells count="5">
    <mergeCell ref="A1:F1"/>
    <mergeCell ref="H1:P15"/>
    <mergeCell ref="A2:F2"/>
    <mergeCell ref="A4:F4"/>
    <mergeCell ref="A6:F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D31" sqref="D31"/>
    </sheetView>
  </sheetViews>
  <sheetFormatPr defaultRowHeight="12.75" x14ac:dyDescent="0.2"/>
  <cols>
    <col min="1" max="1" width="4.140625" customWidth="1"/>
    <col min="2" max="2" width="4.28515625" customWidth="1"/>
    <col min="3" max="3" width="23.5703125" customWidth="1"/>
    <col min="4" max="4" width="19.85546875" customWidth="1"/>
    <col min="5" max="5" width="5.28515625" style="62" customWidth="1"/>
    <col min="6" max="7" width="6.85546875" customWidth="1"/>
    <col min="8" max="8" width="6.28515625" customWidth="1"/>
    <col min="9" max="10" width="5.7109375" customWidth="1"/>
  </cols>
  <sheetData>
    <row r="1" spans="1:16" s="34" customFormat="1" ht="35.25" customHeight="1" thickBot="1" x14ac:dyDescent="0.4">
      <c r="A1" s="146" t="s">
        <v>17</v>
      </c>
      <c r="B1" s="147"/>
      <c r="C1" s="147"/>
      <c r="D1" s="147"/>
      <c r="E1" s="147"/>
      <c r="F1" s="148"/>
      <c r="G1" s="33"/>
      <c r="H1" s="33"/>
      <c r="I1" s="33"/>
      <c r="K1" s="158" t="s">
        <v>35</v>
      </c>
      <c r="L1" s="159"/>
      <c r="M1" s="159"/>
      <c r="N1" s="159"/>
      <c r="O1" s="159"/>
      <c r="P1" s="160"/>
    </row>
    <row r="2" spans="1:16" s="34" customFormat="1" ht="24.75" customHeight="1" x14ac:dyDescent="0.35">
      <c r="A2" s="149" t="s">
        <v>32</v>
      </c>
      <c r="B2" s="150"/>
      <c r="C2" s="150"/>
      <c r="D2" s="150"/>
      <c r="E2" s="150"/>
      <c r="F2" s="151"/>
      <c r="G2" s="33"/>
      <c r="H2" s="33"/>
      <c r="I2" s="33"/>
      <c r="K2" s="161"/>
      <c r="L2" s="162"/>
      <c r="M2" s="162"/>
      <c r="N2" s="162"/>
      <c r="O2" s="162"/>
      <c r="P2" s="163"/>
    </row>
    <row r="3" spans="1:16" s="35" customFormat="1" x14ac:dyDescent="0.2">
      <c r="A3" s="37"/>
      <c r="B3" s="33"/>
      <c r="C3" s="33"/>
      <c r="D3" s="33"/>
      <c r="E3" s="57"/>
      <c r="K3" s="161"/>
      <c r="L3" s="162"/>
      <c r="M3" s="162"/>
      <c r="N3" s="162"/>
      <c r="O3" s="162"/>
      <c r="P3" s="163"/>
    </row>
    <row r="4" spans="1:16" s="35" customFormat="1" ht="20.25" x14ac:dyDescent="0.3">
      <c r="A4" s="152" t="s">
        <v>97</v>
      </c>
      <c r="B4" s="153"/>
      <c r="C4" s="153"/>
      <c r="D4" s="153"/>
      <c r="E4" s="153"/>
      <c r="F4" s="154"/>
      <c r="G4" s="80"/>
      <c r="H4" s="36"/>
      <c r="I4" s="42"/>
      <c r="K4" s="161"/>
      <c r="L4" s="162"/>
      <c r="M4" s="162"/>
      <c r="N4" s="162"/>
      <c r="O4" s="162"/>
      <c r="P4" s="163"/>
    </row>
    <row r="5" spans="1:16" s="35" customFormat="1" ht="13.5" thickBot="1" x14ac:dyDescent="0.25">
      <c r="E5" s="57"/>
      <c r="K5" s="161"/>
      <c r="L5" s="162"/>
      <c r="M5" s="162"/>
      <c r="N5" s="162"/>
      <c r="O5" s="162"/>
      <c r="P5" s="163"/>
    </row>
    <row r="6" spans="1:16" ht="27" thickBot="1" x14ac:dyDescent="0.45">
      <c r="A6" s="155" t="s">
        <v>59</v>
      </c>
      <c r="B6" s="156"/>
      <c r="C6" s="156"/>
      <c r="D6" s="156"/>
      <c r="E6" s="156"/>
      <c r="F6" s="157"/>
      <c r="G6" s="21"/>
      <c r="H6" s="21"/>
      <c r="I6" s="21"/>
      <c r="K6" s="161"/>
      <c r="L6" s="162"/>
      <c r="M6" s="162"/>
      <c r="N6" s="162"/>
      <c r="O6" s="162"/>
      <c r="P6" s="163"/>
    </row>
    <row r="7" spans="1:16" x14ac:dyDescent="0.2">
      <c r="A7" s="22"/>
      <c r="B7" s="22"/>
      <c r="C7" s="22"/>
      <c r="D7" s="22"/>
      <c r="E7" s="58"/>
      <c r="K7" s="161"/>
      <c r="L7" s="162"/>
      <c r="M7" s="162"/>
      <c r="N7" s="162"/>
      <c r="O7" s="162"/>
      <c r="P7" s="163"/>
    </row>
    <row r="8" spans="1:16" x14ac:dyDescent="0.2">
      <c r="A8" s="6" t="s">
        <v>5</v>
      </c>
      <c r="B8" s="6" t="s">
        <v>6</v>
      </c>
      <c r="C8" s="6" t="s">
        <v>0</v>
      </c>
      <c r="D8" s="6" t="s">
        <v>1</v>
      </c>
      <c r="E8" s="59" t="s">
        <v>23</v>
      </c>
      <c r="F8" s="6"/>
      <c r="G8" s="5" t="s">
        <v>7</v>
      </c>
      <c r="H8" s="6" t="s">
        <v>34</v>
      </c>
      <c r="I8" s="6" t="s">
        <v>29</v>
      </c>
      <c r="K8" s="161"/>
      <c r="L8" s="162"/>
      <c r="M8" s="162"/>
      <c r="N8" s="162"/>
      <c r="O8" s="162"/>
      <c r="P8" s="163"/>
    </row>
    <row r="9" spans="1:16" ht="17.25" customHeight="1" x14ac:dyDescent="0.2">
      <c r="A9" s="63">
        <v>1</v>
      </c>
      <c r="B9" s="64">
        <v>43</v>
      </c>
      <c r="C9" s="69" t="s">
        <v>85</v>
      </c>
      <c r="D9" s="65" t="s">
        <v>88</v>
      </c>
      <c r="E9" s="77">
        <v>2004</v>
      </c>
      <c r="F9" s="69"/>
      <c r="G9" s="69">
        <f t="shared" ref="G9:G19" ca="1" si="0">RAND()</f>
        <v>6.1846863523057127E-2</v>
      </c>
      <c r="H9" s="63"/>
      <c r="I9" s="63"/>
      <c r="K9" s="161"/>
      <c r="L9" s="162"/>
      <c r="M9" s="162"/>
      <c r="N9" s="162"/>
      <c r="O9" s="162"/>
      <c r="P9" s="163"/>
    </row>
    <row r="10" spans="1:16" ht="17.25" customHeight="1" x14ac:dyDescent="0.2">
      <c r="A10" s="63">
        <v>2</v>
      </c>
      <c r="B10" s="64">
        <v>82</v>
      </c>
      <c r="C10" s="69" t="s">
        <v>48</v>
      </c>
      <c r="D10" s="65" t="s">
        <v>50</v>
      </c>
      <c r="E10" s="77">
        <v>2007</v>
      </c>
      <c r="F10" s="69"/>
      <c r="G10" s="69">
        <f t="shared" ca="1" si="0"/>
        <v>0.85010123925609127</v>
      </c>
      <c r="H10" s="63"/>
      <c r="I10" s="63"/>
      <c r="K10" s="161"/>
      <c r="L10" s="162"/>
      <c r="M10" s="162"/>
      <c r="N10" s="162"/>
      <c r="O10" s="162"/>
      <c r="P10" s="163"/>
    </row>
    <row r="11" spans="1:16" ht="17.25" customHeight="1" x14ac:dyDescent="0.2">
      <c r="A11" s="63">
        <v>3</v>
      </c>
      <c r="B11" s="64">
        <v>85</v>
      </c>
      <c r="C11" s="69" t="s">
        <v>141</v>
      </c>
      <c r="D11" s="65" t="s">
        <v>142</v>
      </c>
      <c r="E11" s="70">
        <v>2003</v>
      </c>
      <c r="F11" s="69"/>
      <c r="G11" s="69">
        <f t="shared" ca="1" si="0"/>
        <v>0.25797353477045371</v>
      </c>
      <c r="H11" s="63"/>
      <c r="I11" s="63"/>
      <c r="K11" s="161"/>
      <c r="L11" s="162"/>
      <c r="M11" s="162"/>
      <c r="N11" s="162"/>
      <c r="O11" s="162"/>
      <c r="P11" s="163"/>
    </row>
    <row r="12" spans="1:16" ht="17.25" customHeight="1" x14ac:dyDescent="0.2">
      <c r="A12" s="63">
        <v>4</v>
      </c>
      <c r="B12" s="64">
        <v>92</v>
      </c>
      <c r="C12" s="69" t="s">
        <v>94</v>
      </c>
      <c r="D12" s="65" t="s">
        <v>50</v>
      </c>
      <c r="E12" s="77">
        <v>2003</v>
      </c>
      <c r="F12" s="69"/>
      <c r="G12" s="69">
        <f t="shared" ca="1" si="0"/>
        <v>0.75184694999308688</v>
      </c>
      <c r="H12" s="63"/>
      <c r="I12" s="63"/>
      <c r="K12" s="161"/>
      <c r="L12" s="162"/>
      <c r="M12" s="162"/>
      <c r="N12" s="162"/>
      <c r="O12" s="162"/>
      <c r="P12" s="163"/>
    </row>
    <row r="13" spans="1:16" ht="17.25" customHeight="1" x14ac:dyDescent="0.2">
      <c r="A13" s="63">
        <v>5</v>
      </c>
      <c r="B13" s="64">
        <v>90</v>
      </c>
      <c r="C13" s="69" t="s">
        <v>93</v>
      </c>
      <c r="D13" s="76" t="s">
        <v>91</v>
      </c>
      <c r="E13" s="77">
        <v>2003</v>
      </c>
      <c r="F13" s="69"/>
      <c r="G13" s="69">
        <f t="shared" ca="1" si="0"/>
        <v>0.44498967580021198</v>
      </c>
      <c r="H13" s="63"/>
      <c r="I13" s="63"/>
      <c r="K13" s="161"/>
      <c r="L13" s="162"/>
      <c r="M13" s="162"/>
      <c r="N13" s="162"/>
      <c r="O13" s="162"/>
      <c r="P13" s="163"/>
    </row>
    <row r="14" spans="1:16" ht="17.25" customHeight="1" x14ac:dyDescent="0.2">
      <c r="A14" s="63">
        <v>6</v>
      </c>
      <c r="B14" s="64">
        <v>91</v>
      </c>
      <c r="C14" s="69" t="s">
        <v>92</v>
      </c>
      <c r="D14" s="76" t="s">
        <v>91</v>
      </c>
      <c r="E14" s="77">
        <v>2003</v>
      </c>
      <c r="F14" s="69"/>
      <c r="G14" s="69">
        <f t="shared" ca="1" si="0"/>
        <v>0.40192173388284369</v>
      </c>
      <c r="H14" s="63"/>
      <c r="I14" s="63"/>
      <c r="K14" s="161"/>
      <c r="L14" s="162"/>
      <c r="M14" s="162"/>
      <c r="N14" s="162"/>
      <c r="O14" s="162"/>
      <c r="P14" s="163"/>
    </row>
    <row r="15" spans="1:16" ht="17.25" customHeight="1" x14ac:dyDescent="0.2">
      <c r="A15" s="63">
        <v>7</v>
      </c>
      <c r="B15" s="64">
        <v>93</v>
      </c>
      <c r="C15" s="69" t="s">
        <v>83</v>
      </c>
      <c r="D15" s="65" t="s">
        <v>84</v>
      </c>
      <c r="E15" s="77">
        <v>2003</v>
      </c>
      <c r="F15" s="69"/>
      <c r="G15" s="69">
        <f t="shared" ca="1" si="0"/>
        <v>0.71491579079990197</v>
      </c>
      <c r="H15" s="63"/>
      <c r="I15" s="63"/>
      <c r="K15" s="164"/>
      <c r="L15" s="165"/>
      <c r="M15" s="165"/>
      <c r="N15" s="165"/>
      <c r="O15" s="165"/>
      <c r="P15" s="166"/>
    </row>
    <row r="16" spans="1:16" ht="17.25" customHeight="1" x14ac:dyDescent="0.2">
      <c r="A16" s="63">
        <v>8</v>
      </c>
      <c r="B16" s="64">
        <v>45</v>
      </c>
      <c r="C16" s="76" t="s">
        <v>44</v>
      </c>
      <c r="D16" s="76" t="s">
        <v>87</v>
      </c>
      <c r="E16" s="77">
        <v>2004</v>
      </c>
      <c r="F16" s="69"/>
      <c r="G16" s="69">
        <f t="shared" ca="1" si="0"/>
        <v>0.70764483746826756</v>
      </c>
      <c r="H16" s="63"/>
      <c r="I16" s="63"/>
    </row>
    <row r="17" spans="1:9" ht="17.25" customHeight="1" x14ac:dyDescent="0.2">
      <c r="A17" s="63">
        <v>9</v>
      </c>
      <c r="B17" s="64">
        <v>44</v>
      </c>
      <c r="C17" s="69" t="s">
        <v>89</v>
      </c>
      <c r="D17" s="65" t="s">
        <v>88</v>
      </c>
      <c r="E17" s="77">
        <v>2006</v>
      </c>
      <c r="F17" s="69"/>
      <c r="G17" s="69">
        <f t="shared" ca="1" si="0"/>
        <v>6.324018895576955E-2</v>
      </c>
      <c r="H17" s="63"/>
      <c r="I17" s="63"/>
    </row>
    <row r="18" spans="1:9" ht="17.25" customHeight="1" x14ac:dyDescent="0.2">
      <c r="A18" s="63">
        <v>10</v>
      </c>
      <c r="B18" s="64">
        <v>94</v>
      </c>
      <c r="C18" s="76" t="s">
        <v>90</v>
      </c>
      <c r="D18" s="76" t="s">
        <v>91</v>
      </c>
      <c r="E18" s="77">
        <v>2003</v>
      </c>
      <c r="F18" s="69"/>
      <c r="G18" s="69">
        <f t="shared" ca="1" si="0"/>
        <v>0.8685879378837752</v>
      </c>
      <c r="H18" s="63"/>
      <c r="I18" s="63"/>
    </row>
    <row r="19" spans="1:9" ht="17.25" customHeight="1" x14ac:dyDescent="0.2">
      <c r="A19" s="63">
        <v>11</v>
      </c>
      <c r="B19" s="64">
        <v>95</v>
      </c>
      <c r="C19" s="69" t="s">
        <v>148</v>
      </c>
      <c r="D19" s="65" t="s">
        <v>57</v>
      </c>
      <c r="E19" s="70">
        <v>2006</v>
      </c>
      <c r="F19" s="69"/>
      <c r="G19" s="69">
        <f t="shared" ca="1" si="0"/>
        <v>0.54551441642172571</v>
      </c>
      <c r="H19" s="63"/>
      <c r="I19" s="63"/>
    </row>
    <row r="20" spans="1:9" ht="17.25" hidden="1" customHeight="1" x14ac:dyDescent="0.2">
      <c r="A20" s="63">
        <v>12</v>
      </c>
      <c r="B20" s="64"/>
      <c r="C20" s="69"/>
      <c r="D20" s="65"/>
      <c r="E20" s="70"/>
      <c r="F20" s="69"/>
      <c r="G20" s="69">
        <f t="shared" ref="G20:G24" ca="1" si="1">RAND()</f>
        <v>0.7850392410561311</v>
      </c>
      <c r="H20" s="63"/>
      <c r="I20" s="63"/>
    </row>
    <row r="21" spans="1:9" ht="17.25" hidden="1" customHeight="1" x14ac:dyDescent="0.2">
      <c r="A21" s="63">
        <v>13</v>
      </c>
      <c r="B21" s="64"/>
      <c r="C21" s="69"/>
      <c r="D21" s="65"/>
      <c r="E21" s="70"/>
      <c r="F21" s="69"/>
      <c r="G21" s="69">
        <f t="shared" ca="1" si="1"/>
        <v>0.38125805936944668</v>
      </c>
      <c r="H21" s="63"/>
      <c r="I21" s="63"/>
    </row>
    <row r="22" spans="1:9" ht="17.25" hidden="1" customHeight="1" x14ac:dyDescent="0.2">
      <c r="A22" s="63">
        <v>14</v>
      </c>
      <c r="B22" s="64"/>
      <c r="C22" s="69"/>
      <c r="D22" s="65"/>
      <c r="E22" s="70"/>
      <c r="F22" s="69"/>
      <c r="G22" s="69">
        <f t="shared" ca="1" si="1"/>
        <v>0.42793520946878716</v>
      </c>
      <c r="H22" s="63"/>
      <c r="I22" s="63"/>
    </row>
    <row r="23" spans="1:9" ht="17.25" hidden="1" customHeight="1" x14ac:dyDescent="0.2">
      <c r="A23" s="63">
        <v>15</v>
      </c>
      <c r="B23" s="64"/>
      <c r="C23" s="69"/>
      <c r="D23" s="65"/>
      <c r="E23" s="70"/>
      <c r="F23" s="69"/>
      <c r="G23" s="69">
        <f t="shared" ca="1" si="1"/>
        <v>0.44527640567858107</v>
      </c>
      <c r="H23" s="63"/>
      <c r="I23" s="63"/>
    </row>
    <row r="24" spans="1:9" ht="17.25" hidden="1" customHeight="1" x14ac:dyDescent="0.2">
      <c r="A24" s="63">
        <v>16</v>
      </c>
      <c r="B24" s="64"/>
      <c r="C24" s="69"/>
      <c r="D24" s="65"/>
      <c r="E24" s="70"/>
      <c r="F24" s="69"/>
      <c r="G24" s="69">
        <f t="shared" ca="1" si="1"/>
        <v>0.2860450947908546</v>
      </c>
      <c r="H24" s="63"/>
      <c r="I24" s="63"/>
    </row>
    <row r="25" spans="1:9" s="2" customFormat="1" ht="17.25" customHeight="1" x14ac:dyDescent="0.2">
      <c r="A25" s="16"/>
      <c r="B25" s="8"/>
      <c r="C25" s="8"/>
      <c r="D25" s="18"/>
      <c r="E25" s="60"/>
      <c r="F25" s="19"/>
      <c r="G25" s="8"/>
      <c r="H25" s="17"/>
      <c r="I25" s="17"/>
    </row>
    <row r="26" spans="1:9" s="2" customFormat="1" x14ac:dyDescent="0.2">
      <c r="A26" s="16"/>
      <c r="B26" s="8"/>
      <c r="C26" s="8"/>
      <c r="D26" s="18"/>
      <c r="E26" s="60"/>
      <c r="F26" s="19"/>
      <c r="G26" s="8"/>
      <c r="H26" s="17"/>
      <c r="I26" s="17"/>
    </row>
    <row r="27" spans="1:9" s="2" customFormat="1" x14ac:dyDescent="0.2">
      <c r="A27" s="16"/>
      <c r="B27" s="8"/>
      <c r="C27" s="8" t="s">
        <v>8</v>
      </c>
      <c r="D27" s="20">
        <f>COUNTA(C9:C24)</f>
        <v>11</v>
      </c>
      <c r="E27" s="61"/>
      <c r="F27" s="19"/>
      <c r="G27" s="8"/>
      <c r="H27" s="17"/>
      <c r="I27" s="17"/>
    </row>
    <row r="28" spans="1:9" s="2" customFormat="1" x14ac:dyDescent="0.2">
      <c r="A28" s="16"/>
      <c r="B28" s="8"/>
      <c r="C28" s="8" t="s">
        <v>9</v>
      </c>
      <c r="D28" s="20" t="e">
        <f>'Start Kids B F Q1'!D27+'Start Kids B P Q1'!D27+'Start Kids A F Q1'!D26+'Start Kids A P Q1'!D27+'Start YB F Q1'!D27+'Start YB P Q1'!D27+'Start YA F Q1'!D27+'Start YA P Q1 '!D27+'Start J F Q1'!D27+'Start J P Q1'!D27+#REF!+#REF!</f>
        <v>#REF!</v>
      </c>
      <c r="E28" s="61"/>
      <c r="F28" s="19"/>
      <c r="G28" s="8"/>
      <c r="H28" s="17"/>
      <c r="I28" s="17"/>
    </row>
    <row r="29" spans="1:9" x14ac:dyDescent="0.2">
      <c r="C29" t="s">
        <v>30</v>
      </c>
      <c r="D29" s="20">
        <f>COUNTA(I9:I24)</f>
        <v>0</v>
      </c>
    </row>
    <row r="30" spans="1:9" x14ac:dyDescent="0.2">
      <c r="C30" t="s">
        <v>31</v>
      </c>
      <c r="D30" s="20" t="e">
        <f>'Start Kids B F Q1'!D29+'Start Kids B P Q1'!D29+'Start Kids A F Q1'!D28+'Start Kids A P Q1'!D29+'Start YB F Q1'!D29+'Start YB P Q1'!D29+'Start YA F Q1'!D29+'Start YA P Q1 '!D29+'Start J F Q1'!D29+'Start J P Q1'!D29+#REF!+#REF!</f>
        <v>#REF!</v>
      </c>
    </row>
  </sheetData>
  <autoFilter ref="B8:H8">
    <sortState ref="B9:H19">
      <sortCondition descending="1" ref="G8"/>
    </sortState>
  </autoFilter>
  <mergeCells count="5">
    <mergeCell ref="A6:F6"/>
    <mergeCell ref="A4:F4"/>
    <mergeCell ref="A2:F2"/>
    <mergeCell ref="A1:F1"/>
    <mergeCell ref="K1:P15"/>
  </mergeCells>
  <phoneticPr fontId="6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topLeftCell="A4" zoomScaleNormal="100" workbookViewId="0">
      <selection activeCell="G32" sqref="G32"/>
    </sheetView>
  </sheetViews>
  <sheetFormatPr defaultRowHeight="12.75" x14ac:dyDescent="0.2"/>
  <cols>
    <col min="1" max="1" width="4.140625" customWidth="1"/>
    <col min="2" max="2" width="4.28515625" customWidth="1"/>
    <col min="3" max="3" width="23.5703125" customWidth="1"/>
    <col min="4" max="4" width="19.85546875" customWidth="1"/>
    <col min="5" max="5" width="5.28515625" style="62" customWidth="1"/>
    <col min="6" max="7" width="6.85546875" customWidth="1"/>
    <col min="8" max="8" width="6.28515625" customWidth="1"/>
    <col min="9" max="10" width="5.7109375" customWidth="1"/>
  </cols>
  <sheetData>
    <row r="1" spans="1:16" s="35" customFormat="1" ht="35.25" customHeight="1" thickBot="1" x14ac:dyDescent="0.25">
      <c r="A1" s="146" t="s">
        <v>19</v>
      </c>
      <c r="B1" s="147"/>
      <c r="C1" s="147"/>
      <c r="D1" s="147"/>
      <c r="E1" s="147"/>
      <c r="F1" s="148"/>
      <c r="G1" s="83"/>
      <c r="H1" s="158" t="s">
        <v>36</v>
      </c>
      <c r="I1" s="159"/>
      <c r="J1" s="159"/>
      <c r="K1" s="159"/>
      <c r="L1" s="159"/>
      <c r="M1" s="159"/>
      <c r="N1" s="159"/>
      <c r="O1" s="159"/>
      <c r="P1" s="160"/>
    </row>
    <row r="2" spans="1:16" s="35" customFormat="1" ht="24.75" customHeight="1" x14ac:dyDescent="0.3">
      <c r="A2" s="149" t="s">
        <v>32</v>
      </c>
      <c r="B2" s="150"/>
      <c r="C2" s="150"/>
      <c r="D2" s="150"/>
      <c r="E2" s="150"/>
      <c r="F2" s="151"/>
      <c r="G2" s="83"/>
      <c r="H2" s="161"/>
      <c r="I2" s="162"/>
      <c r="J2" s="162"/>
      <c r="K2" s="162"/>
      <c r="L2" s="162"/>
      <c r="M2" s="162"/>
      <c r="N2" s="162"/>
      <c r="O2" s="162"/>
      <c r="P2" s="163"/>
    </row>
    <row r="3" spans="1:16" s="35" customFormat="1" x14ac:dyDescent="0.2">
      <c r="A3" s="37"/>
      <c r="B3" s="83"/>
      <c r="C3" s="83"/>
      <c r="D3" s="83"/>
      <c r="E3" s="57"/>
      <c r="H3" s="161"/>
      <c r="I3" s="162"/>
      <c r="J3" s="162"/>
      <c r="K3" s="162"/>
      <c r="L3" s="162"/>
      <c r="M3" s="162"/>
      <c r="N3" s="162"/>
      <c r="O3" s="162"/>
      <c r="P3" s="163"/>
    </row>
    <row r="4" spans="1:16" s="35" customFormat="1" ht="20.25" x14ac:dyDescent="0.3">
      <c r="A4" s="152" t="s">
        <v>97</v>
      </c>
      <c r="B4" s="153"/>
      <c r="C4" s="153"/>
      <c r="D4" s="153"/>
      <c r="E4" s="153"/>
      <c r="F4" s="154"/>
      <c r="G4" s="80"/>
      <c r="H4" s="161"/>
      <c r="I4" s="162"/>
      <c r="J4" s="162"/>
      <c r="K4" s="162"/>
      <c r="L4" s="162"/>
      <c r="M4" s="162"/>
      <c r="N4" s="162"/>
      <c r="O4" s="162"/>
      <c r="P4" s="163"/>
    </row>
    <row r="5" spans="1:16" s="35" customFormat="1" ht="13.5" thickBot="1" x14ac:dyDescent="0.25">
      <c r="E5" s="57"/>
      <c r="H5" s="161"/>
      <c r="I5" s="162"/>
      <c r="J5" s="162"/>
      <c r="K5" s="162"/>
      <c r="L5" s="162"/>
      <c r="M5" s="162"/>
      <c r="N5" s="162"/>
      <c r="O5" s="162"/>
      <c r="P5" s="163"/>
    </row>
    <row r="6" spans="1:16" ht="27" thickBot="1" x14ac:dyDescent="0.45">
      <c r="A6" s="167" t="s">
        <v>72</v>
      </c>
      <c r="B6" s="168"/>
      <c r="C6" s="168"/>
      <c r="D6" s="168"/>
      <c r="E6" s="168"/>
      <c r="F6" s="169"/>
      <c r="G6" s="21"/>
      <c r="H6" s="161"/>
      <c r="I6" s="162"/>
      <c r="J6" s="162"/>
      <c r="K6" s="162"/>
      <c r="L6" s="162"/>
      <c r="M6" s="162"/>
      <c r="N6" s="162"/>
      <c r="O6" s="162"/>
      <c r="P6" s="163"/>
    </row>
    <row r="7" spans="1:16" x14ac:dyDescent="0.2">
      <c r="A7" s="22"/>
      <c r="B7" s="22"/>
      <c r="C7" s="22"/>
      <c r="D7" s="22"/>
      <c r="E7" s="58"/>
      <c r="H7" s="161"/>
      <c r="I7" s="162"/>
      <c r="J7" s="162"/>
      <c r="K7" s="162"/>
      <c r="L7" s="162"/>
      <c r="M7" s="162"/>
      <c r="N7" s="162"/>
      <c r="O7" s="162"/>
      <c r="P7" s="163"/>
    </row>
    <row r="8" spans="1:16" x14ac:dyDescent="0.2">
      <c r="A8" s="6" t="s">
        <v>5</v>
      </c>
      <c r="B8" s="6" t="s">
        <v>6</v>
      </c>
      <c r="C8" s="6" t="s">
        <v>0</v>
      </c>
      <c r="D8" s="6" t="s">
        <v>1</v>
      </c>
      <c r="E8" s="6" t="s">
        <v>23</v>
      </c>
      <c r="F8" s="6"/>
      <c r="H8" s="161"/>
      <c r="I8" s="162"/>
      <c r="J8" s="162"/>
      <c r="K8" s="162"/>
      <c r="L8" s="162"/>
      <c r="M8" s="162"/>
      <c r="N8" s="162"/>
      <c r="O8" s="162"/>
      <c r="P8" s="163"/>
    </row>
    <row r="9" spans="1:16" ht="17.25" customHeight="1" x14ac:dyDescent="0.2">
      <c r="A9" s="10">
        <v>1</v>
      </c>
      <c r="B9" s="64">
        <v>96</v>
      </c>
      <c r="C9" s="76" t="s">
        <v>143</v>
      </c>
      <c r="D9" s="76" t="s">
        <v>145</v>
      </c>
      <c r="E9" s="77">
        <v>1995</v>
      </c>
      <c r="F9" s="69"/>
      <c r="H9" s="161"/>
      <c r="I9" s="162"/>
      <c r="J9" s="162"/>
      <c r="K9" s="162"/>
      <c r="L9" s="162"/>
      <c r="M9" s="162"/>
      <c r="N9" s="162"/>
      <c r="O9" s="162"/>
      <c r="P9" s="163"/>
    </row>
    <row r="10" spans="1:16" ht="17.25" customHeight="1" x14ac:dyDescent="0.2">
      <c r="A10" s="10">
        <v>2</v>
      </c>
      <c r="B10" s="64">
        <v>97</v>
      </c>
      <c r="C10" s="69" t="s">
        <v>134</v>
      </c>
      <c r="D10" s="76" t="s">
        <v>144</v>
      </c>
      <c r="E10" s="77">
        <v>1995</v>
      </c>
      <c r="F10" s="69"/>
      <c r="H10" s="161"/>
      <c r="I10" s="162"/>
      <c r="J10" s="162"/>
      <c r="K10" s="162"/>
      <c r="L10" s="162"/>
      <c r="M10" s="162"/>
      <c r="N10" s="162"/>
      <c r="O10" s="162"/>
      <c r="P10" s="163"/>
    </row>
    <row r="11" spans="1:16" ht="17.25" customHeight="1" x14ac:dyDescent="0.2">
      <c r="A11" s="10">
        <v>3</v>
      </c>
      <c r="B11" s="64">
        <v>94</v>
      </c>
      <c r="C11" s="69" t="s">
        <v>135</v>
      </c>
      <c r="D11" s="76" t="s">
        <v>128</v>
      </c>
      <c r="E11" s="77">
        <v>1996</v>
      </c>
      <c r="F11" s="69"/>
      <c r="H11" s="161"/>
      <c r="I11" s="162"/>
      <c r="J11" s="162"/>
      <c r="K11" s="162"/>
      <c r="L11" s="162"/>
      <c r="M11" s="162"/>
      <c r="N11" s="162"/>
      <c r="O11" s="162"/>
      <c r="P11" s="163"/>
    </row>
    <row r="12" spans="1:16" ht="17.25" hidden="1" customHeight="1" x14ac:dyDescent="0.2">
      <c r="A12" s="10">
        <v>5</v>
      </c>
      <c r="B12" s="10"/>
      <c r="C12" s="9"/>
      <c r="D12" s="39"/>
      <c r="E12" s="39"/>
      <c r="F12" s="9"/>
      <c r="H12" s="161"/>
      <c r="I12" s="162"/>
      <c r="J12" s="162"/>
      <c r="K12" s="162"/>
      <c r="L12" s="162"/>
      <c r="M12" s="162"/>
      <c r="N12" s="162"/>
      <c r="O12" s="162"/>
      <c r="P12" s="163"/>
    </row>
    <row r="13" spans="1:16" ht="17.25" hidden="1" customHeight="1" x14ac:dyDescent="0.2">
      <c r="A13" s="10">
        <v>6</v>
      </c>
      <c r="B13" s="10"/>
      <c r="C13" s="9"/>
      <c r="D13" s="39"/>
      <c r="E13" s="39"/>
      <c r="F13" s="9"/>
      <c r="H13" s="161"/>
      <c r="I13" s="162"/>
      <c r="J13" s="162"/>
      <c r="K13" s="162"/>
      <c r="L13" s="162"/>
      <c r="M13" s="162"/>
      <c r="N13" s="162"/>
      <c r="O13" s="162"/>
      <c r="P13" s="163"/>
    </row>
    <row r="14" spans="1:16" ht="17.25" hidden="1" customHeight="1" x14ac:dyDescent="0.2">
      <c r="A14" s="10">
        <v>7</v>
      </c>
      <c r="B14" s="10"/>
      <c r="C14" s="9"/>
      <c r="D14" s="39"/>
      <c r="E14" s="39"/>
      <c r="F14" s="9"/>
      <c r="H14" s="161"/>
      <c r="I14" s="162"/>
      <c r="J14" s="162"/>
      <c r="K14" s="162"/>
      <c r="L14" s="162"/>
      <c r="M14" s="162"/>
      <c r="N14" s="162"/>
      <c r="O14" s="162"/>
      <c r="P14" s="163"/>
    </row>
    <row r="15" spans="1:16" ht="17.25" hidden="1" customHeight="1" x14ac:dyDescent="0.2">
      <c r="A15" s="10">
        <v>8</v>
      </c>
      <c r="B15" s="10"/>
      <c r="C15" s="9"/>
      <c r="D15" s="39"/>
      <c r="E15" s="39"/>
      <c r="F15" s="9"/>
      <c r="H15" s="164"/>
      <c r="I15" s="165"/>
      <c r="J15" s="165"/>
      <c r="K15" s="165"/>
      <c r="L15" s="165"/>
      <c r="M15" s="165"/>
      <c r="N15" s="165"/>
      <c r="O15" s="165"/>
      <c r="P15" s="166"/>
    </row>
    <row r="16" spans="1:16" ht="17.25" hidden="1" customHeight="1" x14ac:dyDescent="0.2">
      <c r="A16" s="10">
        <v>9</v>
      </c>
      <c r="B16" s="10"/>
      <c r="C16" s="9"/>
      <c r="D16" s="39"/>
      <c r="E16" s="39"/>
      <c r="F16" s="9"/>
    </row>
    <row r="17" spans="1:9" ht="17.25" hidden="1" customHeight="1" x14ac:dyDescent="0.2">
      <c r="A17" s="10">
        <v>10</v>
      </c>
      <c r="B17" s="10"/>
      <c r="C17" s="9"/>
      <c r="D17" s="39"/>
      <c r="E17" s="39"/>
      <c r="F17" s="9"/>
    </row>
    <row r="18" spans="1:9" ht="17.25" hidden="1" customHeight="1" x14ac:dyDescent="0.2">
      <c r="A18" s="10">
        <v>11</v>
      </c>
      <c r="B18" s="10"/>
      <c r="C18" s="9"/>
      <c r="D18" s="39"/>
      <c r="E18" s="39"/>
      <c r="F18" s="9"/>
    </row>
    <row r="19" spans="1:9" ht="17.25" hidden="1" customHeight="1" x14ac:dyDescent="0.2">
      <c r="A19" s="10">
        <v>12</v>
      </c>
      <c r="B19" s="10"/>
      <c r="C19" s="9"/>
      <c r="D19" s="39"/>
      <c r="E19" s="39"/>
      <c r="F19" s="9"/>
    </row>
    <row r="20" spans="1:9" ht="17.25" hidden="1" customHeight="1" x14ac:dyDescent="0.2">
      <c r="A20" s="10">
        <v>13</v>
      </c>
      <c r="B20" s="10"/>
      <c r="C20" s="9"/>
      <c r="D20" s="39"/>
      <c r="E20" s="39"/>
      <c r="F20" s="9"/>
    </row>
    <row r="21" spans="1:9" ht="17.25" hidden="1" customHeight="1" x14ac:dyDescent="0.2">
      <c r="A21" s="10">
        <v>14</v>
      </c>
      <c r="B21" s="10"/>
      <c r="C21" s="9"/>
      <c r="D21" s="39"/>
      <c r="E21" s="39"/>
      <c r="F21" s="9"/>
    </row>
    <row r="22" spans="1:9" ht="17.25" hidden="1" customHeight="1" x14ac:dyDescent="0.2">
      <c r="A22" s="10">
        <v>15</v>
      </c>
      <c r="B22" s="10"/>
      <c r="C22" s="9"/>
      <c r="D22" s="39"/>
      <c r="E22" s="39"/>
      <c r="F22" s="9"/>
    </row>
    <row r="23" spans="1:9" ht="17.25" hidden="1" customHeight="1" x14ac:dyDescent="0.2">
      <c r="A23" s="10">
        <v>16</v>
      </c>
      <c r="B23" s="10"/>
      <c r="C23" s="9"/>
      <c r="D23" s="39"/>
      <c r="E23" s="39"/>
      <c r="F23" s="9"/>
    </row>
    <row r="24" spans="1:9" s="2" customFormat="1" x14ac:dyDescent="0.2">
      <c r="A24" s="16"/>
      <c r="B24" s="8"/>
      <c r="C24" s="8"/>
      <c r="D24" s="20"/>
      <c r="E24" s="61"/>
      <c r="F24" s="19"/>
      <c r="G24" s="8"/>
      <c r="H24" s="17"/>
      <c r="I24" s="17"/>
    </row>
    <row r="25" spans="1:9" x14ac:dyDescent="0.2">
      <c r="D25" s="20"/>
    </row>
    <row r="26" spans="1:9" x14ac:dyDescent="0.2">
      <c r="D26" s="20"/>
    </row>
  </sheetData>
  <autoFilter ref="A8:F8"/>
  <mergeCells count="5">
    <mergeCell ref="A1:F1"/>
    <mergeCell ref="H1:P15"/>
    <mergeCell ref="A2:F2"/>
    <mergeCell ref="A4:F4"/>
    <mergeCell ref="A6:F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D23" sqref="D23"/>
    </sheetView>
  </sheetViews>
  <sheetFormatPr defaultRowHeight="15" x14ac:dyDescent="0.3"/>
  <cols>
    <col min="1" max="1" width="4.7109375" style="1" customWidth="1"/>
    <col min="2" max="2" width="5.42578125" style="1" customWidth="1"/>
    <col min="3" max="3" width="22.42578125" style="1" customWidth="1"/>
    <col min="4" max="4" width="28.42578125" style="1" customWidth="1"/>
    <col min="5" max="5" width="6.85546875" style="1" customWidth="1"/>
    <col min="6" max="6" width="5.28515625" style="3" customWidth="1"/>
    <col min="7" max="7" width="2.5703125" style="3" customWidth="1"/>
    <col min="8" max="9" width="5.28515625" style="3" hidden="1" customWidth="1"/>
    <col min="10" max="10" width="8.140625" style="3" customWidth="1"/>
    <col min="11" max="11" width="7.85546875" style="3" customWidth="1"/>
    <col min="12" max="12" width="5.28515625" style="3" customWidth="1"/>
    <col min="13" max="13" width="2.42578125" style="3" customWidth="1"/>
    <col min="14" max="14" width="8.5703125" style="3" hidden="1" customWidth="1"/>
    <col min="15" max="15" width="8.5703125" style="4" hidden="1" customWidth="1"/>
    <col min="16" max="16" width="8.140625" style="4" customWidth="1"/>
    <col min="17" max="17" width="8.140625" style="3" customWidth="1"/>
    <col min="18" max="19" width="8.140625" style="4" customWidth="1"/>
    <col min="20" max="20" width="8" style="1" customWidth="1"/>
    <col min="21" max="16384" width="9.140625" style="1"/>
  </cols>
  <sheetData>
    <row r="1" spans="1:26" s="34" customFormat="1" ht="27.75" customHeight="1" x14ac:dyDescent="0.35">
      <c r="A1" s="172" t="s">
        <v>18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4"/>
      <c r="V1" s="158" t="s">
        <v>37</v>
      </c>
      <c r="W1" s="159"/>
      <c r="X1" s="159"/>
      <c r="Y1" s="159"/>
      <c r="Z1" s="160"/>
    </row>
    <row r="2" spans="1:26" s="35" customFormat="1" ht="10.5" customHeight="1" x14ac:dyDescent="0.2">
      <c r="V2" s="161"/>
      <c r="W2" s="162"/>
      <c r="X2" s="162"/>
      <c r="Y2" s="162"/>
      <c r="Z2" s="163"/>
    </row>
    <row r="3" spans="1:26" s="35" customFormat="1" ht="21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4"/>
      <c r="V3" s="161"/>
      <c r="W3" s="162"/>
      <c r="X3" s="162"/>
      <c r="Y3" s="162"/>
      <c r="Z3" s="163"/>
    </row>
    <row r="4" spans="1:26" s="35" customFormat="1" ht="16.5" customHeight="1" thickBot="1" x14ac:dyDescent="0.25">
      <c r="V4" s="161"/>
      <c r="W4" s="162"/>
      <c r="X4" s="162"/>
      <c r="Y4" s="162"/>
      <c r="Z4" s="163"/>
    </row>
    <row r="5" spans="1:26" customFormat="1" ht="36" customHeight="1" thickBot="1" x14ac:dyDescent="0.25">
      <c r="A5" s="177" t="s">
        <v>66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9"/>
      <c r="V5" s="161"/>
      <c r="W5" s="162"/>
      <c r="X5" s="162"/>
      <c r="Y5" s="162"/>
      <c r="Z5" s="163"/>
    </row>
    <row r="6" spans="1:26" customFormat="1" ht="39" customHeight="1" x14ac:dyDescent="0.2">
      <c r="A6" s="180" t="s">
        <v>33</v>
      </c>
      <c r="B6" s="181"/>
      <c r="C6" s="181"/>
      <c r="D6" s="181"/>
      <c r="E6" s="181"/>
      <c r="F6" s="182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V6" s="164"/>
      <c r="W6" s="165"/>
      <c r="X6" s="165"/>
      <c r="Y6" s="165"/>
      <c r="Z6" s="166"/>
    </row>
    <row r="7" spans="1:26" s="11" customFormat="1" ht="34.5" customHeight="1" x14ac:dyDescent="0.2">
      <c r="A7" s="54" t="s">
        <v>5</v>
      </c>
      <c r="B7" s="54" t="s">
        <v>6</v>
      </c>
      <c r="C7" s="43" t="s">
        <v>14</v>
      </c>
      <c r="D7" s="43" t="s">
        <v>13</v>
      </c>
      <c r="E7" s="43" t="s">
        <v>23</v>
      </c>
      <c r="F7" s="170" t="s">
        <v>16</v>
      </c>
      <c r="G7" s="171"/>
      <c r="H7" s="94" t="s">
        <v>24</v>
      </c>
      <c r="I7" s="94" t="s">
        <v>25</v>
      </c>
      <c r="J7" s="48" t="s">
        <v>2</v>
      </c>
      <c r="K7" s="48" t="s">
        <v>3</v>
      </c>
      <c r="L7" s="170" t="s">
        <v>15</v>
      </c>
      <c r="M7" s="171"/>
      <c r="N7" s="94" t="s">
        <v>26</v>
      </c>
      <c r="O7" s="94" t="s">
        <v>25</v>
      </c>
      <c r="P7" s="48" t="s">
        <v>2</v>
      </c>
      <c r="Q7" s="48" t="s">
        <v>3</v>
      </c>
      <c r="R7" s="48" t="s">
        <v>27</v>
      </c>
      <c r="S7" s="45" t="s">
        <v>12</v>
      </c>
      <c r="T7" s="43" t="s">
        <v>4</v>
      </c>
    </row>
    <row r="8" spans="1:26" s="3" customFormat="1" ht="15.75" x14ac:dyDescent="0.3">
      <c r="A8" s="10">
        <v>1</v>
      </c>
      <c r="B8" s="64">
        <v>80</v>
      </c>
      <c r="C8" s="69" t="s">
        <v>82</v>
      </c>
      <c r="D8" s="65" t="s">
        <v>50</v>
      </c>
      <c r="E8" s="70">
        <v>2005</v>
      </c>
      <c r="F8" s="55">
        <v>50</v>
      </c>
      <c r="G8" s="56"/>
      <c r="H8" s="51">
        <f t="shared" ref="H8:H15" si="0">IF(F8="","",F8+I8)</f>
        <v>50.1</v>
      </c>
      <c r="I8" s="51">
        <f t="shared" ref="I8:I15" si="1">(IF(G8="+",0.2,IF(G8="-",0,0.1)))</f>
        <v>0.1</v>
      </c>
      <c r="J8" s="47">
        <f t="shared" ref="J8:J15" si="2">RANK(H8,H:H)</f>
        <v>1</v>
      </c>
      <c r="K8" s="53">
        <f t="shared" ref="K8:K15" si="3">((COUNTIF(J:J,J8))+1)/2+(J8-1)</f>
        <v>4.5</v>
      </c>
      <c r="L8" s="52">
        <v>16</v>
      </c>
      <c r="M8" s="46" t="s">
        <v>79</v>
      </c>
      <c r="N8" s="51">
        <f t="shared" ref="N8:N15" si="4">IF(L8="","",L8+O8)</f>
        <v>16.2</v>
      </c>
      <c r="O8" s="51">
        <f t="shared" ref="O8:O15" si="5">(IF(M8="+",0.2,IF(M8="-",0,0.1)))</f>
        <v>0.2</v>
      </c>
      <c r="P8" s="49">
        <f t="shared" ref="P8:P15" si="6">RANK(N8,N:N)</f>
        <v>8</v>
      </c>
      <c r="Q8" s="53">
        <f t="shared" ref="Q8:Q15" si="7">((COUNTIF(P:P,P8))+1)/2+(P8-1)</f>
        <v>8</v>
      </c>
      <c r="R8" s="44">
        <f t="shared" ref="R8:R15" si="8">SQRT(K8*Q8)</f>
        <v>6</v>
      </c>
      <c r="S8" s="50">
        <f t="shared" ref="S8:S15" si="9">RANK(R8,R:R,1)</f>
        <v>8</v>
      </c>
      <c r="T8" s="40"/>
    </row>
    <row r="9" spans="1:26" s="3" customFormat="1" ht="15.75" x14ac:dyDescent="0.3">
      <c r="A9" s="10">
        <v>2</v>
      </c>
      <c r="B9" s="64">
        <v>92</v>
      </c>
      <c r="C9" s="76" t="s">
        <v>80</v>
      </c>
      <c r="D9" s="65" t="s">
        <v>51</v>
      </c>
      <c r="E9" s="77">
        <v>2004</v>
      </c>
      <c r="F9" s="55">
        <v>50</v>
      </c>
      <c r="G9" s="56"/>
      <c r="H9" s="51">
        <f t="shared" si="0"/>
        <v>50.1</v>
      </c>
      <c r="I9" s="51">
        <f t="shared" si="1"/>
        <v>0.1</v>
      </c>
      <c r="J9" s="47">
        <f t="shared" si="2"/>
        <v>1</v>
      </c>
      <c r="K9" s="53">
        <f t="shared" si="3"/>
        <v>4.5</v>
      </c>
      <c r="L9" s="52">
        <v>22</v>
      </c>
      <c r="M9" s="46" t="s">
        <v>79</v>
      </c>
      <c r="N9" s="51">
        <f t="shared" si="4"/>
        <v>22.2</v>
      </c>
      <c r="O9" s="51">
        <f t="shared" si="5"/>
        <v>0.2</v>
      </c>
      <c r="P9" s="49">
        <f t="shared" si="6"/>
        <v>7</v>
      </c>
      <c r="Q9" s="53">
        <f t="shared" si="7"/>
        <v>7</v>
      </c>
      <c r="R9" s="44">
        <f t="shared" si="8"/>
        <v>5.6124860801609122</v>
      </c>
      <c r="S9" s="50">
        <f t="shared" si="9"/>
        <v>7</v>
      </c>
      <c r="T9" s="40"/>
    </row>
    <row r="10" spans="1:26" s="3" customFormat="1" ht="15.75" x14ac:dyDescent="0.3">
      <c r="A10" s="10">
        <v>3</v>
      </c>
      <c r="B10" s="64">
        <v>39</v>
      </c>
      <c r="C10" s="69" t="s">
        <v>81</v>
      </c>
      <c r="D10" s="65" t="s">
        <v>50</v>
      </c>
      <c r="E10" s="77">
        <v>2003</v>
      </c>
      <c r="F10" s="55">
        <v>50</v>
      </c>
      <c r="G10" s="56"/>
      <c r="H10" s="51">
        <f t="shared" si="0"/>
        <v>50.1</v>
      </c>
      <c r="I10" s="51">
        <f t="shared" si="1"/>
        <v>0.1</v>
      </c>
      <c r="J10" s="47">
        <f t="shared" si="2"/>
        <v>1</v>
      </c>
      <c r="K10" s="53">
        <f t="shared" si="3"/>
        <v>4.5</v>
      </c>
      <c r="L10" s="52">
        <v>24</v>
      </c>
      <c r="M10" s="46" t="s">
        <v>79</v>
      </c>
      <c r="N10" s="51">
        <f t="shared" si="4"/>
        <v>24.2</v>
      </c>
      <c r="O10" s="51">
        <f t="shared" si="5"/>
        <v>0.2</v>
      </c>
      <c r="P10" s="49">
        <f t="shared" si="6"/>
        <v>6</v>
      </c>
      <c r="Q10" s="53">
        <f t="shared" si="7"/>
        <v>6</v>
      </c>
      <c r="R10" s="44">
        <f t="shared" si="8"/>
        <v>5.196152422706632</v>
      </c>
      <c r="S10" s="50">
        <f t="shared" si="9"/>
        <v>6</v>
      </c>
      <c r="T10" s="40"/>
    </row>
    <row r="11" spans="1:26" s="3" customFormat="1" ht="15.75" x14ac:dyDescent="0.3">
      <c r="A11" s="10">
        <v>4</v>
      </c>
      <c r="B11" s="64">
        <v>48</v>
      </c>
      <c r="C11" s="69" t="s">
        <v>138</v>
      </c>
      <c r="D11" s="65" t="s">
        <v>50</v>
      </c>
      <c r="E11" s="77">
        <v>2005</v>
      </c>
      <c r="F11" s="55">
        <v>50</v>
      </c>
      <c r="G11" s="56"/>
      <c r="H11" s="51">
        <f t="shared" si="0"/>
        <v>50.1</v>
      </c>
      <c r="I11" s="51">
        <f t="shared" si="1"/>
        <v>0.1</v>
      </c>
      <c r="J11" s="47">
        <f t="shared" si="2"/>
        <v>1</v>
      </c>
      <c r="K11" s="53">
        <f t="shared" si="3"/>
        <v>4.5</v>
      </c>
      <c r="L11" s="52">
        <v>25</v>
      </c>
      <c r="M11" s="46" t="s">
        <v>79</v>
      </c>
      <c r="N11" s="51">
        <f t="shared" si="4"/>
        <v>25.2</v>
      </c>
      <c r="O11" s="51">
        <f t="shared" si="5"/>
        <v>0.2</v>
      </c>
      <c r="P11" s="49">
        <f t="shared" si="6"/>
        <v>5</v>
      </c>
      <c r="Q11" s="53">
        <f t="shared" si="7"/>
        <v>5</v>
      </c>
      <c r="R11" s="44">
        <f t="shared" si="8"/>
        <v>4.7434164902525691</v>
      </c>
      <c r="S11" s="50">
        <f t="shared" si="9"/>
        <v>5</v>
      </c>
      <c r="T11" s="40"/>
    </row>
    <row r="12" spans="1:26" s="3" customFormat="1" ht="15.75" x14ac:dyDescent="0.3">
      <c r="A12" s="10">
        <v>5</v>
      </c>
      <c r="B12" s="64">
        <v>83</v>
      </c>
      <c r="C12" s="69" t="s">
        <v>47</v>
      </c>
      <c r="D12" s="65" t="s">
        <v>50</v>
      </c>
      <c r="E12" s="70">
        <v>2005</v>
      </c>
      <c r="F12" s="55">
        <v>50</v>
      </c>
      <c r="G12" s="56"/>
      <c r="H12" s="51">
        <f t="shared" si="0"/>
        <v>50.1</v>
      </c>
      <c r="I12" s="51">
        <f t="shared" si="1"/>
        <v>0.1</v>
      </c>
      <c r="J12" s="47">
        <f t="shared" si="2"/>
        <v>1</v>
      </c>
      <c r="K12" s="53">
        <f t="shared" si="3"/>
        <v>4.5</v>
      </c>
      <c r="L12" s="52">
        <v>30</v>
      </c>
      <c r="M12" s="46" t="s">
        <v>79</v>
      </c>
      <c r="N12" s="51">
        <f t="shared" si="4"/>
        <v>30.2</v>
      </c>
      <c r="O12" s="51">
        <f t="shared" si="5"/>
        <v>0.2</v>
      </c>
      <c r="P12" s="49">
        <f t="shared" si="6"/>
        <v>3</v>
      </c>
      <c r="Q12" s="53">
        <f t="shared" si="7"/>
        <v>3.5</v>
      </c>
      <c r="R12" s="44">
        <f t="shared" si="8"/>
        <v>3.9686269665968861</v>
      </c>
      <c r="S12" s="50">
        <f t="shared" si="9"/>
        <v>3</v>
      </c>
      <c r="T12" s="40"/>
    </row>
    <row r="13" spans="1:26" s="3" customFormat="1" x14ac:dyDescent="0.3">
      <c r="A13" s="10">
        <v>6</v>
      </c>
      <c r="B13" s="64">
        <v>59</v>
      </c>
      <c r="C13" s="69" t="s">
        <v>77</v>
      </c>
      <c r="D13" s="65" t="s">
        <v>50</v>
      </c>
      <c r="E13" s="70">
        <v>2005</v>
      </c>
      <c r="F13" s="55">
        <v>50</v>
      </c>
      <c r="G13" s="56"/>
      <c r="H13" s="51">
        <f t="shared" si="0"/>
        <v>50.1</v>
      </c>
      <c r="I13" s="51">
        <f t="shared" si="1"/>
        <v>0.1</v>
      </c>
      <c r="J13" s="47">
        <f t="shared" si="2"/>
        <v>1</v>
      </c>
      <c r="K13" s="53">
        <f t="shared" si="3"/>
        <v>4.5</v>
      </c>
      <c r="L13" s="52">
        <v>30</v>
      </c>
      <c r="M13" s="46" t="s">
        <v>79</v>
      </c>
      <c r="N13" s="51">
        <f t="shared" si="4"/>
        <v>30.2</v>
      </c>
      <c r="O13" s="51">
        <f t="shared" si="5"/>
        <v>0.2</v>
      </c>
      <c r="P13" s="49">
        <f t="shared" si="6"/>
        <v>3</v>
      </c>
      <c r="Q13" s="53">
        <f t="shared" si="7"/>
        <v>3.5</v>
      </c>
      <c r="R13" s="44">
        <f t="shared" si="8"/>
        <v>3.9686269665968861</v>
      </c>
      <c r="S13" s="50">
        <f t="shared" si="9"/>
        <v>3</v>
      </c>
      <c r="T13" s="39"/>
    </row>
    <row r="14" spans="1:26" s="3" customFormat="1" ht="15.75" x14ac:dyDescent="0.3">
      <c r="A14" s="10">
        <v>7</v>
      </c>
      <c r="B14" s="64">
        <v>40</v>
      </c>
      <c r="C14" s="69" t="s">
        <v>41</v>
      </c>
      <c r="D14" s="76" t="s">
        <v>50</v>
      </c>
      <c r="E14" s="77">
        <v>2005</v>
      </c>
      <c r="F14" s="132">
        <v>50</v>
      </c>
      <c r="G14" s="133"/>
      <c r="H14" s="51">
        <f t="shared" si="0"/>
        <v>50.1</v>
      </c>
      <c r="I14" s="51">
        <f t="shared" si="1"/>
        <v>0.1</v>
      </c>
      <c r="J14" s="47">
        <f t="shared" si="2"/>
        <v>1</v>
      </c>
      <c r="K14" s="53">
        <f t="shared" si="3"/>
        <v>4.5</v>
      </c>
      <c r="L14" s="135">
        <v>50</v>
      </c>
      <c r="M14" s="136"/>
      <c r="N14" s="51">
        <f t="shared" si="4"/>
        <v>50.1</v>
      </c>
      <c r="O14" s="51">
        <f t="shared" si="5"/>
        <v>0.1</v>
      </c>
      <c r="P14" s="49">
        <f t="shared" si="6"/>
        <v>1</v>
      </c>
      <c r="Q14" s="53">
        <f t="shared" si="7"/>
        <v>1.5</v>
      </c>
      <c r="R14" s="44">
        <f t="shared" si="8"/>
        <v>2.598076211353316</v>
      </c>
      <c r="S14" s="50">
        <f t="shared" si="9"/>
        <v>1</v>
      </c>
      <c r="T14" s="40"/>
    </row>
    <row r="15" spans="1:26" s="3" customFormat="1" ht="15.75" x14ac:dyDescent="0.3">
      <c r="A15" s="10">
        <v>8</v>
      </c>
      <c r="B15" s="64">
        <v>41</v>
      </c>
      <c r="C15" s="69" t="s">
        <v>42</v>
      </c>
      <c r="D15" s="76" t="s">
        <v>50</v>
      </c>
      <c r="E15" s="131">
        <v>2003</v>
      </c>
      <c r="F15" s="55">
        <v>50</v>
      </c>
      <c r="G15" s="56"/>
      <c r="H15" s="51">
        <f t="shared" si="0"/>
        <v>50.1</v>
      </c>
      <c r="I15" s="130">
        <f t="shared" si="1"/>
        <v>0.1</v>
      </c>
      <c r="J15" s="49">
        <f t="shared" si="2"/>
        <v>1</v>
      </c>
      <c r="K15" s="134">
        <f t="shared" si="3"/>
        <v>4.5</v>
      </c>
      <c r="L15" s="52">
        <v>50</v>
      </c>
      <c r="M15" s="46"/>
      <c r="N15" s="51">
        <f t="shared" si="4"/>
        <v>50.1</v>
      </c>
      <c r="O15" s="130">
        <f t="shared" si="5"/>
        <v>0.1</v>
      </c>
      <c r="P15" s="49">
        <f t="shared" si="6"/>
        <v>1</v>
      </c>
      <c r="Q15" s="53">
        <f t="shared" si="7"/>
        <v>1.5</v>
      </c>
      <c r="R15" s="44">
        <f t="shared" si="8"/>
        <v>2.598076211353316</v>
      </c>
      <c r="S15" s="50">
        <f t="shared" si="9"/>
        <v>1</v>
      </c>
      <c r="T15" s="40"/>
    </row>
    <row r="16" spans="1:26" s="3" customFormat="1" ht="15.75" hidden="1" x14ac:dyDescent="0.3">
      <c r="A16" s="116">
        <v>9</v>
      </c>
      <c r="B16" s="117"/>
      <c r="C16" s="118"/>
      <c r="D16" s="119"/>
      <c r="E16" s="120"/>
      <c r="F16" s="121"/>
      <c r="G16" s="122"/>
      <c r="H16" s="123"/>
      <c r="I16" s="123"/>
      <c r="J16" s="124"/>
      <c r="K16" s="125"/>
      <c r="L16" s="126"/>
      <c r="M16" s="123"/>
      <c r="N16" s="123"/>
      <c r="O16" s="123"/>
      <c r="P16" s="127"/>
      <c r="Q16" s="125"/>
      <c r="R16" s="128"/>
      <c r="S16" s="129"/>
      <c r="T16" s="40"/>
    </row>
    <row r="17" spans="1:20" s="3" customFormat="1" ht="15.75" hidden="1" x14ac:dyDescent="0.3">
      <c r="A17" s="10">
        <v>10</v>
      </c>
      <c r="B17" s="64"/>
      <c r="C17" s="76"/>
      <c r="D17" s="76"/>
      <c r="E17" s="77"/>
      <c r="F17" s="55"/>
      <c r="G17" s="56"/>
      <c r="H17" s="51"/>
      <c r="I17" s="51"/>
      <c r="J17" s="47"/>
      <c r="K17" s="53"/>
      <c r="L17" s="52"/>
      <c r="M17" s="46"/>
      <c r="N17" s="51"/>
      <c r="O17" s="51"/>
      <c r="P17" s="49"/>
      <c r="Q17" s="53"/>
      <c r="R17" s="44"/>
      <c r="S17" s="50"/>
      <c r="T17" s="40"/>
    </row>
  </sheetData>
  <autoFilter ref="A7:T7">
    <sortState ref="A8:T17">
      <sortCondition descending="1" ref="S7"/>
    </sortState>
  </autoFilter>
  <mergeCells count="7">
    <mergeCell ref="F7:G7"/>
    <mergeCell ref="L7:M7"/>
    <mergeCell ref="A1:T1"/>
    <mergeCell ref="V1:Z6"/>
    <mergeCell ref="A3:T3"/>
    <mergeCell ref="A5:T5"/>
    <mergeCell ref="A6:T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zoomScaleNormal="100" workbookViewId="0">
      <selection activeCell="D24" sqref="D24"/>
    </sheetView>
  </sheetViews>
  <sheetFormatPr defaultRowHeight="15" x14ac:dyDescent="0.3"/>
  <cols>
    <col min="1" max="1" width="4.7109375" style="1" customWidth="1"/>
    <col min="2" max="2" width="5.42578125" style="1" customWidth="1"/>
    <col min="3" max="3" width="22.42578125" style="1" customWidth="1"/>
    <col min="4" max="4" width="28.42578125" style="1" customWidth="1"/>
    <col min="5" max="5" width="5.28515625" style="1" customWidth="1"/>
    <col min="6" max="6" width="5.28515625" style="3" customWidth="1"/>
    <col min="7" max="7" width="2.5703125" style="3" customWidth="1"/>
    <col min="8" max="9" width="5.28515625" style="3" hidden="1" customWidth="1"/>
    <col min="10" max="10" width="8.140625" style="3" customWidth="1"/>
    <col min="11" max="11" width="7.85546875" style="3" customWidth="1"/>
    <col min="12" max="12" width="5.28515625" style="3" customWidth="1"/>
    <col min="13" max="13" width="2.42578125" style="3" customWidth="1"/>
    <col min="14" max="14" width="8.5703125" style="3" hidden="1" customWidth="1"/>
    <col min="15" max="15" width="8.5703125" style="4" hidden="1" customWidth="1"/>
    <col min="16" max="16" width="8.140625" style="4" customWidth="1"/>
    <col min="17" max="17" width="8.140625" style="3" customWidth="1"/>
    <col min="18" max="19" width="8.140625" style="4" customWidth="1"/>
    <col min="20" max="20" width="8" style="1" customWidth="1"/>
    <col min="21" max="16384" width="9.140625" style="1"/>
  </cols>
  <sheetData>
    <row r="1" spans="1:26" s="34" customFormat="1" ht="27.75" customHeight="1" x14ac:dyDescent="0.35">
      <c r="A1" s="172" t="s">
        <v>18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4"/>
      <c r="V1" s="158" t="s">
        <v>37</v>
      </c>
      <c r="W1" s="159"/>
      <c r="X1" s="159"/>
      <c r="Y1" s="159"/>
      <c r="Z1" s="160"/>
    </row>
    <row r="2" spans="1:26" s="35" customFormat="1" ht="10.5" customHeight="1" x14ac:dyDescent="0.2">
      <c r="V2" s="161"/>
      <c r="W2" s="162"/>
      <c r="X2" s="162"/>
      <c r="Y2" s="162"/>
      <c r="Z2" s="163"/>
    </row>
    <row r="3" spans="1:26" s="35" customFormat="1" ht="21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4"/>
      <c r="V3" s="161"/>
      <c r="W3" s="162"/>
      <c r="X3" s="162"/>
      <c r="Y3" s="162"/>
      <c r="Z3" s="163"/>
    </row>
    <row r="4" spans="1:26" s="35" customFormat="1" ht="16.5" customHeight="1" thickBot="1" x14ac:dyDescent="0.25">
      <c r="V4" s="161"/>
      <c r="W4" s="162"/>
      <c r="X4" s="162"/>
      <c r="Y4" s="162"/>
      <c r="Z4" s="163"/>
    </row>
    <row r="5" spans="1:26" customFormat="1" ht="36" customHeight="1" thickBot="1" x14ac:dyDescent="0.25">
      <c r="A5" s="177" t="s">
        <v>59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9"/>
      <c r="V5" s="161"/>
      <c r="W5" s="162"/>
      <c r="X5" s="162"/>
      <c r="Y5" s="162"/>
      <c r="Z5" s="163"/>
    </row>
    <row r="6" spans="1:26" customFormat="1" ht="39" customHeight="1" x14ac:dyDescent="0.2">
      <c r="A6" s="180" t="s">
        <v>33</v>
      </c>
      <c r="B6" s="181"/>
      <c r="C6" s="181"/>
      <c r="D6" s="181"/>
      <c r="E6" s="181"/>
      <c r="F6" s="182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V6" s="164"/>
      <c r="W6" s="165"/>
      <c r="X6" s="165"/>
      <c r="Y6" s="165"/>
      <c r="Z6" s="166"/>
    </row>
    <row r="7" spans="1:26" s="11" customFormat="1" ht="34.5" customHeight="1" x14ac:dyDescent="0.2">
      <c r="A7" s="54" t="s">
        <v>5</v>
      </c>
      <c r="B7" s="54" t="s">
        <v>6</v>
      </c>
      <c r="C7" s="43" t="s">
        <v>14</v>
      </c>
      <c r="D7" s="43" t="s">
        <v>13</v>
      </c>
      <c r="E7" s="43" t="s">
        <v>23</v>
      </c>
      <c r="F7" s="170" t="s">
        <v>16</v>
      </c>
      <c r="G7" s="171"/>
      <c r="H7" s="94" t="s">
        <v>24</v>
      </c>
      <c r="I7" s="94" t="s">
        <v>25</v>
      </c>
      <c r="J7" s="48" t="s">
        <v>2</v>
      </c>
      <c r="K7" s="48" t="s">
        <v>3</v>
      </c>
      <c r="L7" s="170" t="s">
        <v>15</v>
      </c>
      <c r="M7" s="171"/>
      <c r="N7" s="94" t="s">
        <v>26</v>
      </c>
      <c r="O7" s="94" t="s">
        <v>25</v>
      </c>
      <c r="P7" s="48" t="s">
        <v>2</v>
      </c>
      <c r="Q7" s="48" t="s">
        <v>3</v>
      </c>
      <c r="R7" s="48" t="s">
        <v>27</v>
      </c>
      <c r="S7" s="45" t="s">
        <v>12</v>
      </c>
      <c r="T7" s="43" t="s">
        <v>4</v>
      </c>
    </row>
    <row r="8" spans="1:26" s="3" customFormat="1" ht="15.75" x14ac:dyDescent="0.3">
      <c r="A8" s="10">
        <v>1</v>
      </c>
      <c r="B8" s="64">
        <v>82</v>
      </c>
      <c r="C8" s="69" t="s">
        <v>48</v>
      </c>
      <c r="D8" s="65" t="s">
        <v>50</v>
      </c>
      <c r="E8" s="77">
        <v>2007</v>
      </c>
      <c r="F8" s="55">
        <v>50</v>
      </c>
      <c r="G8" s="56"/>
      <c r="H8" s="51">
        <f t="shared" ref="H8:H18" si="0">IF(F8="","",F8+I8)</f>
        <v>50.1</v>
      </c>
      <c r="I8" s="51">
        <f t="shared" ref="I8:I18" si="1">(IF(G8="+",0.2,IF(G8="-",0,0.1)))</f>
        <v>0.1</v>
      </c>
      <c r="J8" s="47">
        <f t="shared" ref="J8:J18" si="2">RANK(H8,H:H)</f>
        <v>1</v>
      </c>
      <c r="K8" s="53">
        <f t="shared" ref="K8:K18" si="3">((COUNTIF(J:J,J8))+1)/2+(J8-1)</f>
        <v>6</v>
      </c>
      <c r="L8" s="52">
        <v>16</v>
      </c>
      <c r="M8" s="46" t="s">
        <v>79</v>
      </c>
      <c r="N8" s="51">
        <f t="shared" ref="N8:N18" si="4">IF(L8="","",L8+O8)</f>
        <v>16.2</v>
      </c>
      <c r="O8" s="51">
        <f t="shared" ref="O8:O18" si="5">(IF(M8="+",0.2,IF(M8="-",0,0.1)))</f>
        <v>0.2</v>
      </c>
      <c r="P8" s="49">
        <f t="shared" ref="P8:P18" si="6">RANK(N8,N:N)</f>
        <v>11</v>
      </c>
      <c r="Q8" s="53">
        <f t="shared" ref="Q8:Q18" si="7">((COUNTIF(P:P,P8))+1)/2+(P8-1)</f>
        <v>11</v>
      </c>
      <c r="R8" s="44">
        <f t="shared" ref="R8:R18" si="8">SQRT(K8*Q8)</f>
        <v>8.1240384046359608</v>
      </c>
      <c r="S8" s="50">
        <f t="shared" ref="S8:S18" si="9">RANK(R8,R:R,1)</f>
        <v>11</v>
      </c>
      <c r="T8" s="40"/>
    </row>
    <row r="9" spans="1:26" s="3" customFormat="1" ht="15.75" x14ac:dyDescent="0.3">
      <c r="A9" s="10">
        <v>2</v>
      </c>
      <c r="B9" s="64">
        <v>95</v>
      </c>
      <c r="C9" s="69" t="s">
        <v>148</v>
      </c>
      <c r="D9" s="65" t="s">
        <v>57</v>
      </c>
      <c r="E9" s="70">
        <v>2006</v>
      </c>
      <c r="F9" s="55">
        <v>50</v>
      </c>
      <c r="G9" s="56"/>
      <c r="H9" s="51">
        <f t="shared" si="0"/>
        <v>50.1</v>
      </c>
      <c r="I9" s="51">
        <f t="shared" si="1"/>
        <v>0.1</v>
      </c>
      <c r="J9" s="47">
        <f t="shared" si="2"/>
        <v>1</v>
      </c>
      <c r="K9" s="53">
        <f t="shared" si="3"/>
        <v>6</v>
      </c>
      <c r="L9" s="52">
        <v>24</v>
      </c>
      <c r="M9" s="51"/>
      <c r="N9" s="51">
        <f t="shared" si="4"/>
        <v>24.1</v>
      </c>
      <c r="O9" s="51">
        <f t="shared" si="5"/>
        <v>0.1</v>
      </c>
      <c r="P9" s="49">
        <f t="shared" si="6"/>
        <v>10</v>
      </c>
      <c r="Q9" s="53">
        <f t="shared" si="7"/>
        <v>10</v>
      </c>
      <c r="R9" s="44">
        <f t="shared" si="8"/>
        <v>7.745966692414834</v>
      </c>
      <c r="S9" s="50">
        <f t="shared" si="9"/>
        <v>10</v>
      </c>
      <c r="T9" s="40"/>
    </row>
    <row r="10" spans="1:26" s="3" customFormat="1" ht="15.75" x14ac:dyDescent="0.3">
      <c r="A10" s="10">
        <v>3</v>
      </c>
      <c r="B10" s="64">
        <v>44</v>
      </c>
      <c r="C10" s="69" t="s">
        <v>89</v>
      </c>
      <c r="D10" s="65" t="s">
        <v>88</v>
      </c>
      <c r="E10" s="77">
        <v>2006</v>
      </c>
      <c r="F10" s="55">
        <v>50</v>
      </c>
      <c r="G10" s="56"/>
      <c r="H10" s="51">
        <f t="shared" si="0"/>
        <v>50.1</v>
      </c>
      <c r="I10" s="51">
        <f t="shared" si="1"/>
        <v>0.1</v>
      </c>
      <c r="J10" s="47">
        <f t="shared" si="2"/>
        <v>1</v>
      </c>
      <c r="K10" s="53">
        <f t="shared" si="3"/>
        <v>6</v>
      </c>
      <c r="L10" s="52">
        <v>25</v>
      </c>
      <c r="M10" s="51"/>
      <c r="N10" s="51">
        <f t="shared" si="4"/>
        <v>25.1</v>
      </c>
      <c r="O10" s="51">
        <f t="shared" si="5"/>
        <v>0.1</v>
      </c>
      <c r="P10" s="49">
        <f t="shared" si="6"/>
        <v>9</v>
      </c>
      <c r="Q10" s="53">
        <f t="shared" si="7"/>
        <v>9</v>
      </c>
      <c r="R10" s="44">
        <f t="shared" si="8"/>
        <v>7.3484692283495345</v>
      </c>
      <c r="S10" s="50">
        <f t="shared" si="9"/>
        <v>9</v>
      </c>
      <c r="T10" s="40"/>
    </row>
    <row r="11" spans="1:26" s="3" customFormat="1" ht="15.75" x14ac:dyDescent="0.3">
      <c r="A11" s="10">
        <v>4</v>
      </c>
      <c r="B11" s="64">
        <v>92</v>
      </c>
      <c r="C11" s="69" t="s">
        <v>94</v>
      </c>
      <c r="D11" s="65" t="s">
        <v>50</v>
      </c>
      <c r="E11" s="77">
        <v>2003</v>
      </c>
      <c r="F11" s="55">
        <v>50</v>
      </c>
      <c r="G11" s="56"/>
      <c r="H11" s="51">
        <f t="shared" si="0"/>
        <v>50.1</v>
      </c>
      <c r="I11" s="51">
        <f t="shared" si="1"/>
        <v>0.1</v>
      </c>
      <c r="J11" s="47">
        <f t="shared" si="2"/>
        <v>1</v>
      </c>
      <c r="K11" s="53">
        <f t="shared" si="3"/>
        <v>6</v>
      </c>
      <c r="L11" s="52">
        <v>25</v>
      </c>
      <c r="M11" s="46" t="s">
        <v>79</v>
      </c>
      <c r="N11" s="51">
        <f t="shared" si="4"/>
        <v>25.2</v>
      </c>
      <c r="O11" s="51">
        <f t="shared" si="5"/>
        <v>0.2</v>
      </c>
      <c r="P11" s="49">
        <f t="shared" si="6"/>
        <v>8</v>
      </c>
      <c r="Q11" s="53">
        <f t="shared" si="7"/>
        <v>8</v>
      </c>
      <c r="R11" s="44">
        <f t="shared" si="8"/>
        <v>6.9282032302755088</v>
      </c>
      <c r="S11" s="50">
        <f t="shared" si="9"/>
        <v>8</v>
      </c>
      <c r="T11" s="40"/>
    </row>
    <row r="12" spans="1:26" s="3" customFormat="1" ht="15.75" x14ac:dyDescent="0.3">
      <c r="A12" s="10">
        <v>5</v>
      </c>
      <c r="B12" s="64">
        <v>93</v>
      </c>
      <c r="C12" s="69" t="s">
        <v>83</v>
      </c>
      <c r="D12" s="65" t="s">
        <v>84</v>
      </c>
      <c r="E12" s="77">
        <v>2003</v>
      </c>
      <c r="F12" s="55">
        <v>50</v>
      </c>
      <c r="G12" s="56"/>
      <c r="H12" s="51">
        <f t="shared" si="0"/>
        <v>50.1</v>
      </c>
      <c r="I12" s="51">
        <f t="shared" si="1"/>
        <v>0.1</v>
      </c>
      <c r="J12" s="47">
        <f t="shared" si="2"/>
        <v>1</v>
      </c>
      <c r="K12" s="53">
        <f t="shared" si="3"/>
        <v>6</v>
      </c>
      <c r="L12" s="52">
        <v>26</v>
      </c>
      <c r="M12" s="51"/>
      <c r="N12" s="51">
        <f t="shared" si="4"/>
        <v>26.1</v>
      </c>
      <c r="O12" s="51">
        <f t="shared" si="5"/>
        <v>0.1</v>
      </c>
      <c r="P12" s="49">
        <f t="shared" si="6"/>
        <v>7</v>
      </c>
      <c r="Q12" s="53">
        <f t="shared" si="7"/>
        <v>7</v>
      </c>
      <c r="R12" s="44">
        <f t="shared" si="8"/>
        <v>6.4807406984078604</v>
      </c>
      <c r="S12" s="50">
        <f t="shared" si="9"/>
        <v>7</v>
      </c>
      <c r="T12" s="40"/>
    </row>
    <row r="13" spans="1:26" s="3" customFormat="1" ht="15.75" x14ac:dyDescent="0.3">
      <c r="A13" s="10">
        <v>6</v>
      </c>
      <c r="B13" s="64">
        <v>85</v>
      </c>
      <c r="C13" s="69" t="s">
        <v>141</v>
      </c>
      <c r="D13" s="65" t="s">
        <v>142</v>
      </c>
      <c r="E13" s="70">
        <v>2003</v>
      </c>
      <c r="F13" s="55">
        <v>50</v>
      </c>
      <c r="G13" s="56"/>
      <c r="H13" s="51">
        <f t="shared" si="0"/>
        <v>50.1</v>
      </c>
      <c r="I13" s="51">
        <f t="shared" si="1"/>
        <v>0.1</v>
      </c>
      <c r="J13" s="47">
        <f t="shared" si="2"/>
        <v>1</v>
      </c>
      <c r="K13" s="53">
        <f t="shared" si="3"/>
        <v>6</v>
      </c>
      <c r="L13" s="52">
        <v>26</v>
      </c>
      <c r="M13" s="46" t="s">
        <v>79</v>
      </c>
      <c r="N13" s="51">
        <f t="shared" si="4"/>
        <v>26.2</v>
      </c>
      <c r="O13" s="51">
        <f t="shared" si="5"/>
        <v>0.2</v>
      </c>
      <c r="P13" s="49">
        <f t="shared" si="6"/>
        <v>6</v>
      </c>
      <c r="Q13" s="53">
        <f t="shared" si="7"/>
        <v>6</v>
      </c>
      <c r="R13" s="44">
        <f t="shared" si="8"/>
        <v>6</v>
      </c>
      <c r="S13" s="50">
        <f t="shared" si="9"/>
        <v>6</v>
      </c>
      <c r="T13" s="40"/>
    </row>
    <row r="14" spans="1:26" s="3" customFormat="1" ht="15.75" x14ac:dyDescent="0.3">
      <c r="A14" s="10">
        <v>7</v>
      </c>
      <c r="B14" s="64">
        <v>91</v>
      </c>
      <c r="C14" s="69" t="s">
        <v>92</v>
      </c>
      <c r="D14" s="76" t="s">
        <v>91</v>
      </c>
      <c r="E14" s="77">
        <v>2003</v>
      </c>
      <c r="F14" s="55">
        <v>50</v>
      </c>
      <c r="G14" s="56"/>
      <c r="H14" s="51">
        <f t="shared" si="0"/>
        <v>50.1</v>
      </c>
      <c r="I14" s="51">
        <f t="shared" si="1"/>
        <v>0.1</v>
      </c>
      <c r="J14" s="47">
        <f t="shared" si="2"/>
        <v>1</v>
      </c>
      <c r="K14" s="53">
        <f t="shared" si="3"/>
        <v>6</v>
      </c>
      <c r="L14" s="52">
        <v>30</v>
      </c>
      <c r="M14" s="51" t="s">
        <v>79</v>
      </c>
      <c r="N14" s="51">
        <f t="shared" si="4"/>
        <v>30.2</v>
      </c>
      <c r="O14" s="51">
        <f t="shared" si="5"/>
        <v>0.2</v>
      </c>
      <c r="P14" s="49">
        <f t="shared" si="6"/>
        <v>5</v>
      </c>
      <c r="Q14" s="53">
        <f t="shared" si="7"/>
        <v>5</v>
      </c>
      <c r="R14" s="44">
        <f t="shared" si="8"/>
        <v>5.4772255750516612</v>
      </c>
      <c r="S14" s="50">
        <f t="shared" si="9"/>
        <v>5</v>
      </c>
      <c r="T14" s="40"/>
    </row>
    <row r="15" spans="1:26" s="3" customFormat="1" ht="15.75" x14ac:dyDescent="0.3">
      <c r="A15" s="10">
        <v>8</v>
      </c>
      <c r="B15" s="64">
        <v>43</v>
      </c>
      <c r="C15" s="69" t="s">
        <v>85</v>
      </c>
      <c r="D15" s="65" t="s">
        <v>88</v>
      </c>
      <c r="E15" s="77">
        <v>2004</v>
      </c>
      <c r="F15" s="55">
        <v>50</v>
      </c>
      <c r="G15" s="56"/>
      <c r="H15" s="51">
        <f t="shared" si="0"/>
        <v>50.1</v>
      </c>
      <c r="I15" s="51">
        <f t="shared" si="1"/>
        <v>0.1</v>
      </c>
      <c r="J15" s="47">
        <f t="shared" si="2"/>
        <v>1</v>
      </c>
      <c r="K15" s="53">
        <f t="shared" si="3"/>
        <v>6</v>
      </c>
      <c r="L15" s="52">
        <v>50</v>
      </c>
      <c r="M15" s="51"/>
      <c r="N15" s="51">
        <f t="shared" si="4"/>
        <v>50.1</v>
      </c>
      <c r="O15" s="51">
        <f t="shared" si="5"/>
        <v>0.1</v>
      </c>
      <c r="P15" s="49">
        <f t="shared" si="6"/>
        <v>1</v>
      </c>
      <c r="Q15" s="53">
        <f t="shared" si="7"/>
        <v>2.5</v>
      </c>
      <c r="R15" s="44">
        <f t="shared" si="8"/>
        <v>3.872983346207417</v>
      </c>
      <c r="S15" s="50">
        <f t="shared" si="9"/>
        <v>1</v>
      </c>
      <c r="T15" s="40"/>
    </row>
    <row r="16" spans="1:26" s="3" customFormat="1" x14ac:dyDescent="0.3">
      <c r="A16" s="10">
        <v>9</v>
      </c>
      <c r="B16" s="64">
        <v>90</v>
      </c>
      <c r="C16" s="69" t="s">
        <v>93</v>
      </c>
      <c r="D16" s="76" t="s">
        <v>91</v>
      </c>
      <c r="E16" s="77">
        <v>2003</v>
      </c>
      <c r="F16" s="55">
        <v>50</v>
      </c>
      <c r="G16" s="56"/>
      <c r="H16" s="51">
        <f t="shared" si="0"/>
        <v>50.1</v>
      </c>
      <c r="I16" s="51">
        <f t="shared" si="1"/>
        <v>0.1</v>
      </c>
      <c r="J16" s="47">
        <f t="shared" si="2"/>
        <v>1</v>
      </c>
      <c r="K16" s="53">
        <f t="shared" si="3"/>
        <v>6</v>
      </c>
      <c r="L16" s="52">
        <v>50</v>
      </c>
      <c r="M16" s="51"/>
      <c r="N16" s="51">
        <f t="shared" si="4"/>
        <v>50.1</v>
      </c>
      <c r="O16" s="51">
        <f t="shared" si="5"/>
        <v>0.1</v>
      </c>
      <c r="P16" s="49">
        <f t="shared" si="6"/>
        <v>1</v>
      </c>
      <c r="Q16" s="53">
        <f t="shared" si="7"/>
        <v>2.5</v>
      </c>
      <c r="R16" s="44">
        <f t="shared" si="8"/>
        <v>3.872983346207417</v>
      </c>
      <c r="S16" s="50">
        <f t="shared" si="9"/>
        <v>1</v>
      </c>
      <c r="T16" s="39"/>
    </row>
    <row r="17" spans="1:20" s="3" customFormat="1" ht="15.75" x14ac:dyDescent="0.3">
      <c r="A17" s="10">
        <v>10</v>
      </c>
      <c r="B17" s="64">
        <v>45</v>
      </c>
      <c r="C17" s="76" t="s">
        <v>44</v>
      </c>
      <c r="D17" s="76" t="s">
        <v>87</v>
      </c>
      <c r="E17" s="77">
        <v>2004</v>
      </c>
      <c r="F17" s="55">
        <v>50</v>
      </c>
      <c r="G17" s="56"/>
      <c r="H17" s="51">
        <f t="shared" si="0"/>
        <v>50.1</v>
      </c>
      <c r="I17" s="51">
        <f t="shared" si="1"/>
        <v>0.1</v>
      </c>
      <c r="J17" s="47">
        <f t="shared" si="2"/>
        <v>1</v>
      </c>
      <c r="K17" s="53">
        <f t="shared" si="3"/>
        <v>6</v>
      </c>
      <c r="L17" s="52">
        <v>50</v>
      </c>
      <c r="M17" s="51"/>
      <c r="N17" s="51">
        <f t="shared" si="4"/>
        <v>50.1</v>
      </c>
      <c r="O17" s="51">
        <f t="shared" si="5"/>
        <v>0.1</v>
      </c>
      <c r="P17" s="49">
        <f t="shared" si="6"/>
        <v>1</v>
      </c>
      <c r="Q17" s="53">
        <f t="shared" si="7"/>
        <v>2.5</v>
      </c>
      <c r="R17" s="44">
        <f t="shared" si="8"/>
        <v>3.872983346207417</v>
      </c>
      <c r="S17" s="50">
        <f t="shared" si="9"/>
        <v>1</v>
      </c>
      <c r="T17" s="40"/>
    </row>
    <row r="18" spans="1:20" s="3" customFormat="1" ht="15.75" x14ac:dyDescent="0.3">
      <c r="A18" s="10">
        <v>11</v>
      </c>
      <c r="B18" s="64">
        <v>94</v>
      </c>
      <c r="C18" s="76" t="s">
        <v>90</v>
      </c>
      <c r="D18" s="76" t="s">
        <v>91</v>
      </c>
      <c r="E18" s="77">
        <v>2003</v>
      </c>
      <c r="F18" s="55">
        <v>50</v>
      </c>
      <c r="G18" s="56"/>
      <c r="H18" s="51">
        <f t="shared" si="0"/>
        <v>50.1</v>
      </c>
      <c r="I18" s="51">
        <f t="shared" si="1"/>
        <v>0.1</v>
      </c>
      <c r="J18" s="47">
        <f t="shared" si="2"/>
        <v>1</v>
      </c>
      <c r="K18" s="53">
        <f t="shared" si="3"/>
        <v>6</v>
      </c>
      <c r="L18" s="52">
        <v>50</v>
      </c>
      <c r="M18" s="51"/>
      <c r="N18" s="51">
        <f t="shared" si="4"/>
        <v>50.1</v>
      </c>
      <c r="O18" s="51">
        <f t="shared" si="5"/>
        <v>0.1</v>
      </c>
      <c r="P18" s="49">
        <f t="shared" si="6"/>
        <v>1</v>
      </c>
      <c r="Q18" s="53">
        <f t="shared" si="7"/>
        <v>2.5</v>
      </c>
      <c r="R18" s="44">
        <f t="shared" si="8"/>
        <v>3.872983346207417</v>
      </c>
      <c r="S18" s="50">
        <f t="shared" si="9"/>
        <v>1</v>
      </c>
      <c r="T18" s="40"/>
    </row>
  </sheetData>
  <autoFilter ref="A7:T7">
    <filterColumn colId="5" showButton="0"/>
    <filterColumn colId="11" showButton="0"/>
    <sortState ref="A8:T18">
      <sortCondition descending="1" ref="S7"/>
    </sortState>
  </autoFilter>
  <mergeCells count="7">
    <mergeCell ref="F7:G7"/>
    <mergeCell ref="L7:M7"/>
    <mergeCell ref="A1:T1"/>
    <mergeCell ref="V1:Z6"/>
    <mergeCell ref="A3:T3"/>
    <mergeCell ref="A5:T5"/>
    <mergeCell ref="A6:T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A6" sqref="A6:T6"/>
    </sheetView>
  </sheetViews>
  <sheetFormatPr defaultRowHeight="15" x14ac:dyDescent="0.3"/>
  <cols>
    <col min="1" max="1" width="4.7109375" style="1" customWidth="1"/>
    <col min="2" max="2" width="5.42578125" style="1" customWidth="1"/>
    <col min="3" max="3" width="22.42578125" style="1" customWidth="1"/>
    <col min="4" max="4" width="28.42578125" style="1" customWidth="1"/>
    <col min="5" max="5" width="6.85546875" style="1" customWidth="1"/>
    <col min="6" max="6" width="5.28515625" style="3" customWidth="1"/>
    <col min="7" max="7" width="2.5703125" style="3" customWidth="1"/>
    <col min="8" max="9" width="5.28515625" style="3" hidden="1" customWidth="1"/>
    <col min="10" max="10" width="8.140625" style="3" customWidth="1"/>
    <col min="11" max="11" width="7.85546875" style="3" customWidth="1"/>
    <col min="12" max="12" width="5.28515625" style="3" customWidth="1"/>
    <col min="13" max="13" width="2.42578125" style="3" customWidth="1"/>
    <col min="14" max="14" width="8.5703125" style="3" hidden="1" customWidth="1"/>
    <col min="15" max="15" width="8.5703125" style="4" hidden="1" customWidth="1"/>
    <col min="16" max="16" width="8.140625" style="4" customWidth="1"/>
    <col min="17" max="17" width="8.140625" style="3" customWidth="1"/>
    <col min="18" max="19" width="8.140625" style="4" customWidth="1"/>
    <col min="20" max="20" width="8" style="1" customWidth="1"/>
    <col min="21" max="16384" width="9.140625" style="1"/>
  </cols>
  <sheetData>
    <row r="1" spans="1:26" s="34" customFormat="1" ht="27.75" customHeight="1" x14ac:dyDescent="0.35">
      <c r="A1" s="172" t="s">
        <v>18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4"/>
      <c r="V1" s="158" t="s">
        <v>37</v>
      </c>
      <c r="W1" s="159"/>
      <c r="X1" s="159"/>
      <c r="Y1" s="159"/>
      <c r="Z1" s="160"/>
    </row>
    <row r="2" spans="1:26" s="35" customFormat="1" ht="10.5" customHeight="1" x14ac:dyDescent="0.2">
      <c r="V2" s="161"/>
      <c r="W2" s="162"/>
      <c r="X2" s="162"/>
      <c r="Y2" s="162"/>
      <c r="Z2" s="163"/>
    </row>
    <row r="3" spans="1:26" s="35" customFormat="1" ht="21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4"/>
      <c r="V3" s="161"/>
      <c r="W3" s="162"/>
      <c r="X3" s="162"/>
      <c r="Y3" s="162"/>
      <c r="Z3" s="163"/>
    </row>
    <row r="4" spans="1:26" s="35" customFormat="1" ht="16.5" customHeight="1" thickBot="1" x14ac:dyDescent="0.25">
      <c r="V4" s="161"/>
      <c r="W4" s="162"/>
      <c r="X4" s="162"/>
      <c r="Y4" s="162"/>
      <c r="Z4" s="163"/>
    </row>
    <row r="5" spans="1:26" customFormat="1" ht="36" customHeight="1" thickBot="1" x14ac:dyDescent="0.25">
      <c r="A5" s="177" t="s">
        <v>58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9"/>
      <c r="V5" s="161"/>
      <c r="W5" s="162"/>
      <c r="X5" s="162"/>
      <c r="Y5" s="162"/>
      <c r="Z5" s="163"/>
    </row>
    <row r="6" spans="1:26" customFormat="1" ht="39" customHeight="1" x14ac:dyDescent="0.2">
      <c r="A6" s="180" t="s">
        <v>33</v>
      </c>
      <c r="B6" s="181"/>
      <c r="C6" s="181"/>
      <c r="D6" s="181"/>
      <c r="E6" s="181"/>
      <c r="F6" s="182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V6" s="164"/>
      <c r="W6" s="165"/>
      <c r="X6" s="165"/>
      <c r="Y6" s="165"/>
      <c r="Z6" s="166"/>
    </row>
    <row r="7" spans="1:26" s="11" customFormat="1" ht="34.5" customHeight="1" x14ac:dyDescent="0.2">
      <c r="A7" s="54" t="s">
        <v>5</v>
      </c>
      <c r="B7" s="54" t="s">
        <v>6</v>
      </c>
      <c r="C7" s="43" t="s">
        <v>14</v>
      </c>
      <c r="D7" s="43" t="s">
        <v>13</v>
      </c>
      <c r="E7" s="43" t="s">
        <v>23</v>
      </c>
      <c r="F7" s="170" t="s">
        <v>16</v>
      </c>
      <c r="G7" s="171"/>
      <c r="H7" s="81" t="s">
        <v>24</v>
      </c>
      <c r="I7" s="81" t="s">
        <v>25</v>
      </c>
      <c r="J7" s="48" t="s">
        <v>2</v>
      </c>
      <c r="K7" s="48" t="s">
        <v>3</v>
      </c>
      <c r="L7" s="170" t="s">
        <v>15</v>
      </c>
      <c r="M7" s="171"/>
      <c r="N7" s="81" t="s">
        <v>26</v>
      </c>
      <c r="O7" s="81" t="s">
        <v>25</v>
      </c>
      <c r="P7" s="48" t="s">
        <v>2</v>
      </c>
      <c r="Q7" s="48" t="s">
        <v>3</v>
      </c>
      <c r="R7" s="48" t="s">
        <v>27</v>
      </c>
      <c r="S7" s="45" t="s">
        <v>12</v>
      </c>
      <c r="T7" s="43" t="s">
        <v>4</v>
      </c>
    </row>
    <row r="8" spans="1:26" s="3" customFormat="1" ht="15.75" x14ac:dyDescent="0.3">
      <c r="A8" s="10">
        <v>1</v>
      </c>
      <c r="B8" s="64">
        <v>76</v>
      </c>
      <c r="C8" s="69" t="s">
        <v>139</v>
      </c>
      <c r="D8" s="76" t="s">
        <v>96</v>
      </c>
      <c r="E8" s="77">
        <v>2002</v>
      </c>
      <c r="F8" s="55">
        <v>24</v>
      </c>
      <c r="G8" s="56"/>
      <c r="H8" s="51">
        <f t="shared" ref="H8:H14" si="0">IF(F8="","",F8+I8)</f>
        <v>24.1</v>
      </c>
      <c r="I8" s="51">
        <f t="shared" ref="I8:I14" si="1">(IF(G8="+",0.2,IF(G8="-",0,0.1)))</f>
        <v>0.1</v>
      </c>
      <c r="J8" s="47">
        <f t="shared" ref="J8:J14" si="2">RANK(H8,H:H)</f>
        <v>7</v>
      </c>
      <c r="K8" s="53">
        <f t="shared" ref="K8:K14" si="3">((COUNTIF(J:J,J8))+1)/2+(J8-1)</f>
        <v>7</v>
      </c>
      <c r="L8" s="52">
        <v>23</v>
      </c>
      <c r="M8" s="46"/>
      <c r="N8" s="51">
        <f t="shared" ref="N8:N14" si="4">IF(L8="","",L8+O8)</f>
        <v>23.1</v>
      </c>
      <c r="O8" s="51">
        <f t="shared" ref="O8:O14" si="5">(IF(M8="+",0.2,IF(M8="-",0,0.1)))</f>
        <v>0.1</v>
      </c>
      <c r="P8" s="49">
        <f t="shared" ref="P8:P14" si="6">RANK(N8,N:N)</f>
        <v>7</v>
      </c>
      <c r="Q8" s="53">
        <f t="shared" ref="Q8:Q14" si="7">((COUNTIF(P:P,P8))+1)/2+(P8-1)</f>
        <v>7</v>
      </c>
      <c r="R8" s="44">
        <f t="shared" ref="R8:R14" si="8">SQRT(K8*Q8)</f>
        <v>7</v>
      </c>
      <c r="S8" s="50">
        <f t="shared" ref="S8:S14" si="9">RANK(R8,R:R,1)</f>
        <v>7</v>
      </c>
      <c r="T8" s="40"/>
    </row>
    <row r="9" spans="1:26" s="3" customFormat="1" ht="15.75" x14ac:dyDescent="0.3">
      <c r="A9" s="10">
        <v>2</v>
      </c>
      <c r="B9" s="64">
        <v>79</v>
      </c>
      <c r="C9" s="69" t="s">
        <v>46</v>
      </c>
      <c r="D9" s="76" t="s">
        <v>96</v>
      </c>
      <c r="E9" s="77">
        <v>2002</v>
      </c>
      <c r="F9" s="55">
        <v>24</v>
      </c>
      <c r="G9" s="56" t="s">
        <v>79</v>
      </c>
      <c r="H9" s="51">
        <f t="shared" si="0"/>
        <v>24.2</v>
      </c>
      <c r="I9" s="51">
        <f t="shared" si="1"/>
        <v>0.2</v>
      </c>
      <c r="J9" s="47">
        <f t="shared" si="2"/>
        <v>6</v>
      </c>
      <c r="K9" s="53">
        <f t="shared" si="3"/>
        <v>6</v>
      </c>
      <c r="L9" s="52">
        <v>24</v>
      </c>
      <c r="M9" s="46"/>
      <c r="N9" s="51">
        <f t="shared" si="4"/>
        <v>24.1</v>
      </c>
      <c r="O9" s="51">
        <f t="shared" si="5"/>
        <v>0.1</v>
      </c>
      <c r="P9" s="49">
        <f t="shared" si="6"/>
        <v>6</v>
      </c>
      <c r="Q9" s="53">
        <f t="shared" si="7"/>
        <v>6</v>
      </c>
      <c r="R9" s="44">
        <f t="shared" si="8"/>
        <v>6</v>
      </c>
      <c r="S9" s="50">
        <f t="shared" si="9"/>
        <v>6</v>
      </c>
      <c r="T9" s="40"/>
    </row>
    <row r="10" spans="1:26" s="3" customFormat="1" ht="15.75" x14ac:dyDescent="0.3">
      <c r="A10" s="10">
        <v>3</v>
      </c>
      <c r="B10" s="64">
        <v>99</v>
      </c>
      <c r="C10" s="76" t="s">
        <v>95</v>
      </c>
      <c r="D10" s="76" t="s">
        <v>86</v>
      </c>
      <c r="E10" s="77">
        <v>2002</v>
      </c>
      <c r="F10" s="55">
        <v>26</v>
      </c>
      <c r="G10" s="56" t="s">
        <v>79</v>
      </c>
      <c r="H10" s="51">
        <f t="shared" si="0"/>
        <v>26.2</v>
      </c>
      <c r="I10" s="51">
        <f t="shared" si="1"/>
        <v>0.2</v>
      </c>
      <c r="J10" s="47">
        <f t="shared" si="2"/>
        <v>5</v>
      </c>
      <c r="K10" s="53">
        <f t="shared" si="3"/>
        <v>5</v>
      </c>
      <c r="L10" s="52">
        <v>26</v>
      </c>
      <c r="M10" s="46"/>
      <c r="N10" s="51">
        <f t="shared" si="4"/>
        <v>26.1</v>
      </c>
      <c r="O10" s="51">
        <f t="shared" si="5"/>
        <v>0.1</v>
      </c>
      <c r="P10" s="49">
        <f t="shared" si="6"/>
        <v>5</v>
      </c>
      <c r="Q10" s="53">
        <f t="shared" si="7"/>
        <v>5</v>
      </c>
      <c r="R10" s="44">
        <f t="shared" si="8"/>
        <v>5</v>
      </c>
      <c r="S10" s="50">
        <f t="shared" si="9"/>
        <v>5</v>
      </c>
      <c r="T10" s="40"/>
    </row>
    <row r="11" spans="1:26" s="3" customFormat="1" x14ac:dyDescent="0.3">
      <c r="A11" s="10">
        <v>4</v>
      </c>
      <c r="B11" s="64">
        <v>57</v>
      </c>
      <c r="C11" s="76" t="s">
        <v>45</v>
      </c>
      <c r="D11" s="76" t="s">
        <v>87</v>
      </c>
      <c r="E11" s="77">
        <v>2002</v>
      </c>
      <c r="F11" s="55">
        <v>29</v>
      </c>
      <c r="G11" s="56" t="s">
        <v>79</v>
      </c>
      <c r="H11" s="51">
        <f t="shared" si="0"/>
        <v>29.2</v>
      </c>
      <c r="I11" s="51">
        <f t="shared" si="1"/>
        <v>0.2</v>
      </c>
      <c r="J11" s="47">
        <f t="shared" si="2"/>
        <v>4</v>
      </c>
      <c r="K11" s="53">
        <f t="shared" si="3"/>
        <v>4</v>
      </c>
      <c r="L11" s="52">
        <v>32</v>
      </c>
      <c r="M11" s="46"/>
      <c r="N11" s="51">
        <f t="shared" si="4"/>
        <v>32.1</v>
      </c>
      <c r="O11" s="51">
        <f t="shared" si="5"/>
        <v>0.1</v>
      </c>
      <c r="P11" s="49">
        <f t="shared" si="6"/>
        <v>4</v>
      </c>
      <c r="Q11" s="53">
        <f t="shared" si="7"/>
        <v>4</v>
      </c>
      <c r="R11" s="44">
        <f t="shared" si="8"/>
        <v>4</v>
      </c>
      <c r="S11" s="50">
        <f t="shared" si="9"/>
        <v>4</v>
      </c>
      <c r="T11" s="39"/>
    </row>
    <row r="12" spans="1:26" s="3" customFormat="1" ht="15.75" x14ac:dyDescent="0.3">
      <c r="A12" s="10">
        <v>5</v>
      </c>
      <c r="B12" s="64">
        <v>77</v>
      </c>
      <c r="C12" s="76" t="s">
        <v>52</v>
      </c>
      <c r="D12" s="76" t="s">
        <v>96</v>
      </c>
      <c r="E12" s="77">
        <v>2001</v>
      </c>
      <c r="F12" s="55">
        <v>50</v>
      </c>
      <c r="G12" s="56"/>
      <c r="H12" s="51">
        <f t="shared" si="0"/>
        <v>50.1</v>
      </c>
      <c r="I12" s="51">
        <f t="shared" si="1"/>
        <v>0.1</v>
      </c>
      <c r="J12" s="47">
        <f t="shared" si="2"/>
        <v>1</v>
      </c>
      <c r="K12" s="53">
        <f t="shared" si="3"/>
        <v>2</v>
      </c>
      <c r="L12" s="52">
        <v>50</v>
      </c>
      <c r="M12" s="46"/>
      <c r="N12" s="51">
        <f t="shared" si="4"/>
        <v>50.1</v>
      </c>
      <c r="O12" s="51">
        <f t="shared" si="5"/>
        <v>0.1</v>
      </c>
      <c r="P12" s="49">
        <f t="shared" si="6"/>
        <v>1</v>
      </c>
      <c r="Q12" s="53">
        <f t="shared" si="7"/>
        <v>2</v>
      </c>
      <c r="R12" s="44">
        <f t="shared" si="8"/>
        <v>2</v>
      </c>
      <c r="S12" s="50">
        <f t="shared" si="9"/>
        <v>1</v>
      </c>
      <c r="T12" s="40"/>
    </row>
    <row r="13" spans="1:26" s="3" customFormat="1" ht="15.75" x14ac:dyDescent="0.3">
      <c r="A13" s="10">
        <v>6</v>
      </c>
      <c r="B13" s="64">
        <v>49</v>
      </c>
      <c r="C13" s="69" t="s">
        <v>53</v>
      </c>
      <c r="D13" s="76" t="s">
        <v>86</v>
      </c>
      <c r="E13" s="77">
        <v>2001</v>
      </c>
      <c r="F13" s="55">
        <v>50</v>
      </c>
      <c r="G13" s="56"/>
      <c r="H13" s="51">
        <f t="shared" si="0"/>
        <v>50.1</v>
      </c>
      <c r="I13" s="51">
        <f t="shared" si="1"/>
        <v>0.1</v>
      </c>
      <c r="J13" s="47">
        <f t="shared" si="2"/>
        <v>1</v>
      </c>
      <c r="K13" s="53">
        <f t="shared" si="3"/>
        <v>2</v>
      </c>
      <c r="L13" s="52">
        <v>50</v>
      </c>
      <c r="M13" s="46"/>
      <c r="N13" s="51">
        <f t="shared" si="4"/>
        <v>50.1</v>
      </c>
      <c r="O13" s="51">
        <f t="shared" si="5"/>
        <v>0.1</v>
      </c>
      <c r="P13" s="49">
        <f t="shared" si="6"/>
        <v>1</v>
      </c>
      <c r="Q13" s="53">
        <f t="shared" si="7"/>
        <v>2</v>
      </c>
      <c r="R13" s="44">
        <f t="shared" si="8"/>
        <v>2</v>
      </c>
      <c r="S13" s="50">
        <f t="shared" si="9"/>
        <v>1</v>
      </c>
      <c r="T13" s="40"/>
    </row>
    <row r="14" spans="1:26" s="3" customFormat="1" ht="15.75" x14ac:dyDescent="0.3">
      <c r="A14" s="10">
        <v>7</v>
      </c>
      <c r="B14" s="64">
        <v>78</v>
      </c>
      <c r="C14" s="69" t="s">
        <v>140</v>
      </c>
      <c r="D14" s="76" t="s">
        <v>96</v>
      </c>
      <c r="E14" s="70">
        <v>2001</v>
      </c>
      <c r="F14" s="55">
        <v>50</v>
      </c>
      <c r="G14" s="56"/>
      <c r="H14" s="51">
        <f t="shared" si="0"/>
        <v>50.1</v>
      </c>
      <c r="I14" s="51">
        <f t="shared" si="1"/>
        <v>0.1</v>
      </c>
      <c r="J14" s="47">
        <f t="shared" si="2"/>
        <v>1</v>
      </c>
      <c r="K14" s="53">
        <f t="shared" si="3"/>
        <v>2</v>
      </c>
      <c r="L14" s="52">
        <v>50</v>
      </c>
      <c r="M14" s="46"/>
      <c r="N14" s="51">
        <f t="shared" si="4"/>
        <v>50.1</v>
      </c>
      <c r="O14" s="51">
        <f t="shared" si="5"/>
        <v>0.1</v>
      </c>
      <c r="P14" s="49">
        <f t="shared" si="6"/>
        <v>1</v>
      </c>
      <c r="Q14" s="53">
        <f t="shared" si="7"/>
        <v>2</v>
      </c>
      <c r="R14" s="44">
        <f t="shared" si="8"/>
        <v>2</v>
      </c>
      <c r="S14" s="50">
        <f t="shared" si="9"/>
        <v>1</v>
      </c>
      <c r="T14" s="40"/>
    </row>
    <row r="15" spans="1:26" s="3" customFormat="1" ht="15.75" hidden="1" x14ac:dyDescent="0.3">
      <c r="A15" s="10">
        <v>8</v>
      </c>
      <c r="B15" s="64"/>
      <c r="C15" s="69"/>
      <c r="D15" s="76"/>
      <c r="E15" s="77"/>
      <c r="F15" s="55"/>
      <c r="G15" s="56"/>
      <c r="H15" s="51"/>
      <c r="I15" s="51"/>
      <c r="J15" s="47"/>
      <c r="K15" s="53"/>
      <c r="L15" s="52"/>
      <c r="M15" s="51"/>
      <c r="N15" s="51"/>
      <c r="O15" s="51"/>
      <c r="P15" s="49"/>
      <c r="Q15" s="53"/>
      <c r="R15" s="44"/>
      <c r="S15" s="50"/>
      <c r="T15" s="40"/>
    </row>
    <row r="16" spans="1:26" s="3" customFormat="1" ht="15.75" hidden="1" x14ac:dyDescent="0.3">
      <c r="A16" s="10">
        <v>9</v>
      </c>
      <c r="B16" s="64"/>
      <c r="C16" s="69"/>
      <c r="D16" s="76"/>
      <c r="E16" s="77"/>
      <c r="F16" s="55"/>
      <c r="G16" s="56"/>
      <c r="H16" s="51"/>
      <c r="I16" s="51"/>
      <c r="J16" s="47"/>
      <c r="K16" s="53"/>
      <c r="L16" s="52"/>
      <c r="M16" s="51"/>
      <c r="N16" s="51"/>
      <c r="O16" s="51"/>
      <c r="P16" s="49"/>
      <c r="Q16" s="53"/>
      <c r="R16" s="44"/>
      <c r="S16" s="50"/>
      <c r="T16" s="40"/>
    </row>
    <row r="17" spans="1:20" s="3" customFormat="1" ht="15.75" hidden="1" x14ac:dyDescent="0.3">
      <c r="A17" s="10">
        <v>10</v>
      </c>
      <c r="B17" s="64"/>
      <c r="C17" s="76"/>
      <c r="D17" s="76"/>
      <c r="E17" s="77"/>
      <c r="F17" s="55"/>
      <c r="G17" s="56"/>
      <c r="H17" s="51"/>
      <c r="I17" s="51"/>
      <c r="J17" s="47"/>
      <c r="K17" s="53"/>
      <c r="L17" s="52"/>
      <c r="M17" s="46"/>
      <c r="N17" s="51"/>
      <c r="O17" s="51"/>
      <c r="P17" s="49"/>
      <c r="Q17" s="53"/>
      <c r="R17" s="44"/>
      <c r="S17" s="50"/>
      <c r="T17" s="40"/>
    </row>
  </sheetData>
  <autoFilter ref="A7:T7">
    <sortState ref="A8:T17">
      <sortCondition descending="1" ref="S7"/>
    </sortState>
  </autoFilter>
  <mergeCells count="7">
    <mergeCell ref="V1:Z6"/>
    <mergeCell ref="F7:G7"/>
    <mergeCell ref="L7:M7"/>
    <mergeCell ref="A5:T5"/>
    <mergeCell ref="A3:T3"/>
    <mergeCell ref="A1:T1"/>
    <mergeCell ref="A6:T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zoomScaleNormal="100" workbookViewId="0">
      <selection activeCell="F21" sqref="F21"/>
    </sheetView>
  </sheetViews>
  <sheetFormatPr defaultRowHeight="15" x14ac:dyDescent="0.3"/>
  <cols>
    <col min="1" max="1" width="4.7109375" style="1" customWidth="1"/>
    <col min="2" max="2" width="5.42578125" style="1" customWidth="1"/>
    <col min="3" max="3" width="22.42578125" style="1" customWidth="1"/>
    <col min="4" max="4" width="28.42578125" style="1" customWidth="1"/>
    <col min="5" max="5" width="5.28515625" style="1" customWidth="1"/>
    <col min="6" max="6" width="5.28515625" style="3" customWidth="1"/>
    <col min="7" max="7" width="2.5703125" style="3" customWidth="1"/>
    <col min="8" max="9" width="5.28515625" style="3" hidden="1" customWidth="1"/>
    <col min="10" max="10" width="8.140625" style="3" customWidth="1"/>
    <col min="11" max="11" width="7.85546875" style="3" customWidth="1"/>
    <col min="12" max="12" width="5.28515625" style="3" customWidth="1"/>
    <col min="13" max="13" width="2.42578125" style="3" customWidth="1"/>
    <col min="14" max="14" width="8.5703125" style="3" hidden="1" customWidth="1"/>
    <col min="15" max="15" width="8.5703125" style="4" hidden="1" customWidth="1"/>
    <col min="16" max="16" width="8.140625" style="4" customWidth="1"/>
    <col min="17" max="17" width="8.140625" style="3" customWidth="1"/>
    <col min="18" max="19" width="8.140625" style="4" customWidth="1"/>
    <col min="20" max="20" width="8" style="1" customWidth="1"/>
    <col min="21" max="16384" width="9.140625" style="1"/>
  </cols>
  <sheetData>
    <row r="1" spans="1:26" s="34" customFormat="1" ht="27.75" customHeight="1" x14ac:dyDescent="0.35">
      <c r="A1" s="172" t="s">
        <v>18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4"/>
      <c r="V1" s="158" t="s">
        <v>37</v>
      </c>
      <c r="W1" s="159"/>
      <c r="X1" s="159"/>
      <c r="Y1" s="159"/>
      <c r="Z1" s="160"/>
    </row>
    <row r="2" spans="1:26" s="35" customFormat="1" ht="10.5" customHeight="1" x14ac:dyDescent="0.2">
      <c r="V2" s="161"/>
      <c r="W2" s="162"/>
      <c r="X2" s="162"/>
      <c r="Y2" s="162"/>
      <c r="Z2" s="163"/>
    </row>
    <row r="3" spans="1:26" s="35" customFormat="1" ht="21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4"/>
      <c r="V3" s="161"/>
      <c r="W3" s="162"/>
      <c r="X3" s="162"/>
      <c r="Y3" s="162"/>
      <c r="Z3" s="163"/>
    </row>
    <row r="4" spans="1:26" s="35" customFormat="1" ht="16.5" customHeight="1" thickBot="1" x14ac:dyDescent="0.25">
      <c r="V4" s="161"/>
      <c r="W4" s="162"/>
      <c r="X4" s="162"/>
      <c r="Y4" s="162"/>
      <c r="Z4" s="163"/>
    </row>
    <row r="5" spans="1:26" customFormat="1" ht="36" customHeight="1" thickBot="1" x14ac:dyDescent="0.25">
      <c r="A5" s="177" t="s">
        <v>60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9"/>
      <c r="V5" s="161"/>
      <c r="W5" s="162"/>
      <c r="X5" s="162"/>
      <c r="Y5" s="162"/>
      <c r="Z5" s="163"/>
    </row>
    <row r="6" spans="1:26" customFormat="1" ht="39" customHeight="1" x14ac:dyDescent="0.2">
      <c r="A6" s="180" t="s">
        <v>33</v>
      </c>
      <c r="B6" s="181"/>
      <c r="C6" s="181"/>
      <c r="D6" s="181"/>
      <c r="E6" s="181"/>
      <c r="F6" s="182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V6" s="164"/>
      <c r="W6" s="165"/>
      <c r="X6" s="165"/>
      <c r="Y6" s="165"/>
      <c r="Z6" s="166"/>
    </row>
    <row r="7" spans="1:26" s="11" customFormat="1" ht="34.5" customHeight="1" x14ac:dyDescent="0.2">
      <c r="A7" s="54" t="s">
        <v>5</v>
      </c>
      <c r="B7" s="54" t="s">
        <v>6</v>
      </c>
      <c r="C7" s="43" t="s">
        <v>14</v>
      </c>
      <c r="D7" s="43" t="s">
        <v>13</v>
      </c>
      <c r="E7" s="43" t="s">
        <v>23</v>
      </c>
      <c r="F7" s="170" t="s">
        <v>16</v>
      </c>
      <c r="G7" s="171"/>
      <c r="H7" s="81" t="s">
        <v>24</v>
      </c>
      <c r="I7" s="81" t="s">
        <v>25</v>
      </c>
      <c r="J7" s="48" t="s">
        <v>2</v>
      </c>
      <c r="K7" s="48" t="s">
        <v>3</v>
      </c>
      <c r="L7" s="170" t="s">
        <v>15</v>
      </c>
      <c r="M7" s="171"/>
      <c r="N7" s="81" t="s">
        <v>26</v>
      </c>
      <c r="O7" s="81" t="s">
        <v>25</v>
      </c>
      <c r="P7" s="48" t="s">
        <v>2</v>
      </c>
      <c r="Q7" s="48" t="s">
        <v>3</v>
      </c>
      <c r="R7" s="48" t="s">
        <v>27</v>
      </c>
      <c r="S7" s="45" t="s">
        <v>12</v>
      </c>
      <c r="T7" s="43" t="s">
        <v>4</v>
      </c>
    </row>
    <row r="8" spans="1:26" s="3" customFormat="1" ht="15.75" x14ac:dyDescent="0.3">
      <c r="A8" s="10">
        <v>1</v>
      </c>
      <c r="B8" s="64">
        <v>42</v>
      </c>
      <c r="C8" s="69" t="s">
        <v>100</v>
      </c>
      <c r="D8" s="76" t="s">
        <v>107</v>
      </c>
      <c r="E8" s="77">
        <v>2001</v>
      </c>
      <c r="F8" s="55">
        <v>16</v>
      </c>
      <c r="G8" s="56"/>
      <c r="H8" s="51">
        <f t="shared" ref="H8:H18" si="0">IF(F8="","",F8+I8)</f>
        <v>16.100000000000001</v>
      </c>
      <c r="I8" s="51">
        <f t="shared" ref="I8:I18" si="1">(IF(G8="+",0.2,IF(G8="-",0,0.1)))</f>
        <v>0.1</v>
      </c>
      <c r="J8" s="47">
        <f t="shared" ref="J8:J18" si="2">RANK(H8,H:H)</f>
        <v>11</v>
      </c>
      <c r="K8" s="53">
        <f t="shared" ref="K8:K18" si="3">((COUNTIF(J:J,J8))+1)/2+(J8-1)</f>
        <v>11</v>
      </c>
      <c r="L8" s="52">
        <v>13</v>
      </c>
      <c r="M8" s="51" t="s">
        <v>79</v>
      </c>
      <c r="N8" s="51">
        <f t="shared" ref="N8:N18" si="4">IF(L8="","",L8+O8)</f>
        <v>13.2</v>
      </c>
      <c r="O8" s="51">
        <f t="shared" ref="O8:O18" si="5">(IF(M8="+",0.2,IF(M8="-",0,0.1)))</f>
        <v>0.2</v>
      </c>
      <c r="P8" s="49">
        <f t="shared" ref="P8:P18" si="6">RANK(N8,N:N)</f>
        <v>11</v>
      </c>
      <c r="Q8" s="53">
        <f t="shared" ref="Q8:Q18" si="7">((COUNTIF(P:P,P8))+1)/2+(P8-1)</f>
        <v>11</v>
      </c>
      <c r="R8" s="44">
        <f t="shared" ref="R8:R18" si="8">SQRT(K8*Q8)</f>
        <v>11</v>
      </c>
      <c r="S8" s="50">
        <f t="shared" ref="S8:S18" si="9">RANK(R8,R:R,1)</f>
        <v>11</v>
      </c>
      <c r="T8" s="40"/>
    </row>
    <row r="9" spans="1:26" s="3" customFormat="1" ht="15.75" x14ac:dyDescent="0.3">
      <c r="A9" s="10">
        <v>2</v>
      </c>
      <c r="B9" s="64">
        <v>97</v>
      </c>
      <c r="C9" s="69" t="s">
        <v>103</v>
      </c>
      <c r="D9" s="76" t="s">
        <v>50</v>
      </c>
      <c r="E9" s="70">
        <v>2001</v>
      </c>
      <c r="F9" s="55">
        <v>24</v>
      </c>
      <c r="G9" s="56" t="s">
        <v>79</v>
      </c>
      <c r="H9" s="51">
        <f t="shared" si="0"/>
        <v>24.2</v>
      </c>
      <c r="I9" s="51">
        <f t="shared" si="1"/>
        <v>0.2</v>
      </c>
      <c r="J9" s="47">
        <f t="shared" si="2"/>
        <v>10</v>
      </c>
      <c r="K9" s="53">
        <f t="shared" si="3"/>
        <v>10</v>
      </c>
      <c r="L9" s="52">
        <v>15</v>
      </c>
      <c r="M9" s="46" t="s">
        <v>79</v>
      </c>
      <c r="N9" s="51">
        <f t="shared" si="4"/>
        <v>15.2</v>
      </c>
      <c r="O9" s="51">
        <f t="shared" si="5"/>
        <v>0.2</v>
      </c>
      <c r="P9" s="49">
        <f t="shared" si="6"/>
        <v>10</v>
      </c>
      <c r="Q9" s="53">
        <f t="shared" si="7"/>
        <v>10</v>
      </c>
      <c r="R9" s="44">
        <f t="shared" si="8"/>
        <v>10</v>
      </c>
      <c r="S9" s="50">
        <f t="shared" si="9"/>
        <v>10</v>
      </c>
      <c r="T9" s="40"/>
    </row>
    <row r="10" spans="1:26" s="3" customFormat="1" ht="15.75" x14ac:dyDescent="0.3">
      <c r="A10" s="10">
        <v>3</v>
      </c>
      <c r="B10" s="64">
        <v>74</v>
      </c>
      <c r="C10" s="69" t="s">
        <v>102</v>
      </c>
      <c r="D10" s="65" t="s">
        <v>106</v>
      </c>
      <c r="E10" s="70">
        <v>2001</v>
      </c>
      <c r="F10" s="55">
        <v>25</v>
      </c>
      <c r="G10" s="56" t="s">
        <v>79</v>
      </c>
      <c r="H10" s="51">
        <f t="shared" si="0"/>
        <v>25.2</v>
      </c>
      <c r="I10" s="51">
        <f t="shared" si="1"/>
        <v>0.2</v>
      </c>
      <c r="J10" s="47">
        <f t="shared" si="2"/>
        <v>9</v>
      </c>
      <c r="K10" s="53">
        <f t="shared" si="3"/>
        <v>9</v>
      </c>
      <c r="L10" s="52">
        <v>16</v>
      </c>
      <c r="M10" s="46" t="s">
        <v>79</v>
      </c>
      <c r="N10" s="51">
        <f t="shared" si="4"/>
        <v>16.2</v>
      </c>
      <c r="O10" s="51">
        <f t="shared" si="5"/>
        <v>0.2</v>
      </c>
      <c r="P10" s="49">
        <f t="shared" si="6"/>
        <v>8</v>
      </c>
      <c r="Q10" s="53">
        <f t="shared" si="7"/>
        <v>8</v>
      </c>
      <c r="R10" s="44">
        <f t="shared" si="8"/>
        <v>8.4852813742385695</v>
      </c>
      <c r="S10" s="50">
        <f t="shared" si="9"/>
        <v>8</v>
      </c>
      <c r="T10" s="40"/>
    </row>
    <row r="11" spans="1:26" s="3" customFormat="1" ht="15.75" x14ac:dyDescent="0.3">
      <c r="A11" s="10">
        <v>4</v>
      </c>
      <c r="B11" s="64">
        <v>47</v>
      </c>
      <c r="C11" s="76" t="s">
        <v>99</v>
      </c>
      <c r="D11" s="65" t="s">
        <v>86</v>
      </c>
      <c r="E11" s="70">
        <v>2002</v>
      </c>
      <c r="F11" s="55">
        <v>26</v>
      </c>
      <c r="G11" s="56"/>
      <c r="H11" s="51">
        <f t="shared" si="0"/>
        <v>26.1</v>
      </c>
      <c r="I11" s="51">
        <f t="shared" si="1"/>
        <v>0.1</v>
      </c>
      <c r="J11" s="47">
        <f t="shared" si="2"/>
        <v>8</v>
      </c>
      <c r="K11" s="53">
        <f t="shared" si="3"/>
        <v>8</v>
      </c>
      <c r="L11" s="52">
        <v>16</v>
      </c>
      <c r="M11" s="51"/>
      <c r="N11" s="51">
        <f t="shared" si="4"/>
        <v>16.100000000000001</v>
      </c>
      <c r="O11" s="51">
        <f t="shared" si="5"/>
        <v>0.1</v>
      </c>
      <c r="P11" s="49">
        <f t="shared" si="6"/>
        <v>9</v>
      </c>
      <c r="Q11" s="53">
        <f t="shared" si="7"/>
        <v>9</v>
      </c>
      <c r="R11" s="44">
        <f t="shared" si="8"/>
        <v>8.4852813742385695</v>
      </c>
      <c r="S11" s="50">
        <f t="shared" si="9"/>
        <v>8</v>
      </c>
      <c r="T11" s="40"/>
    </row>
    <row r="12" spans="1:26" s="3" customFormat="1" ht="15.75" x14ac:dyDescent="0.3">
      <c r="A12" s="10">
        <v>5</v>
      </c>
      <c r="B12" s="64">
        <v>67</v>
      </c>
      <c r="C12" s="69" t="s">
        <v>101</v>
      </c>
      <c r="D12" s="76" t="s">
        <v>50</v>
      </c>
      <c r="E12" s="70">
        <v>2002</v>
      </c>
      <c r="F12" s="55">
        <v>29</v>
      </c>
      <c r="G12" s="56" t="s">
        <v>79</v>
      </c>
      <c r="H12" s="51">
        <f t="shared" si="0"/>
        <v>29.2</v>
      </c>
      <c r="I12" s="51">
        <f t="shared" si="1"/>
        <v>0.2</v>
      </c>
      <c r="J12" s="47">
        <f t="shared" si="2"/>
        <v>7</v>
      </c>
      <c r="K12" s="53">
        <f t="shared" si="3"/>
        <v>7</v>
      </c>
      <c r="L12" s="52">
        <v>19</v>
      </c>
      <c r="M12" s="51"/>
      <c r="N12" s="51">
        <f t="shared" si="4"/>
        <v>19.100000000000001</v>
      </c>
      <c r="O12" s="51">
        <f t="shared" si="5"/>
        <v>0.1</v>
      </c>
      <c r="P12" s="49">
        <f t="shared" si="6"/>
        <v>7</v>
      </c>
      <c r="Q12" s="53">
        <f t="shared" si="7"/>
        <v>7</v>
      </c>
      <c r="R12" s="44">
        <f t="shared" si="8"/>
        <v>7</v>
      </c>
      <c r="S12" s="50">
        <f t="shared" si="9"/>
        <v>7</v>
      </c>
      <c r="T12" s="40"/>
    </row>
    <row r="13" spans="1:26" s="3" customFormat="1" ht="15.75" x14ac:dyDescent="0.3">
      <c r="A13" s="10">
        <v>6</v>
      </c>
      <c r="B13" s="64">
        <v>84</v>
      </c>
      <c r="C13" s="69" t="s">
        <v>49</v>
      </c>
      <c r="D13" s="65" t="s">
        <v>96</v>
      </c>
      <c r="E13" s="70">
        <v>2001</v>
      </c>
      <c r="F13" s="55">
        <v>50</v>
      </c>
      <c r="G13" s="56"/>
      <c r="H13" s="51">
        <f t="shared" si="0"/>
        <v>50.1</v>
      </c>
      <c r="I13" s="51">
        <f t="shared" si="1"/>
        <v>0.1</v>
      </c>
      <c r="J13" s="47">
        <f t="shared" si="2"/>
        <v>1</v>
      </c>
      <c r="K13" s="53">
        <f t="shared" si="3"/>
        <v>3.5</v>
      </c>
      <c r="L13" s="52">
        <v>25</v>
      </c>
      <c r="M13" s="51" t="s">
        <v>79</v>
      </c>
      <c r="N13" s="51">
        <f t="shared" si="4"/>
        <v>25.2</v>
      </c>
      <c r="O13" s="51">
        <f t="shared" si="5"/>
        <v>0.2</v>
      </c>
      <c r="P13" s="49">
        <f t="shared" si="6"/>
        <v>6</v>
      </c>
      <c r="Q13" s="53">
        <f t="shared" si="7"/>
        <v>6</v>
      </c>
      <c r="R13" s="44">
        <f t="shared" si="8"/>
        <v>4.5825756949558398</v>
      </c>
      <c r="S13" s="50">
        <f t="shared" si="9"/>
        <v>6</v>
      </c>
      <c r="T13" s="40"/>
    </row>
    <row r="14" spans="1:26" s="3" customFormat="1" ht="15.75" x14ac:dyDescent="0.3">
      <c r="A14" s="10">
        <v>7</v>
      </c>
      <c r="B14" s="64">
        <v>86</v>
      </c>
      <c r="C14" s="69" t="s">
        <v>104</v>
      </c>
      <c r="D14" s="65" t="s">
        <v>105</v>
      </c>
      <c r="E14" s="70">
        <v>2002</v>
      </c>
      <c r="F14" s="55">
        <v>50</v>
      </c>
      <c r="G14" s="56"/>
      <c r="H14" s="51">
        <f t="shared" si="0"/>
        <v>50.1</v>
      </c>
      <c r="I14" s="51">
        <f t="shared" si="1"/>
        <v>0.1</v>
      </c>
      <c r="J14" s="47">
        <f t="shared" si="2"/>
        <v>1</v>
      </c>
      <c r="K14" s="53">
        <f t="shared" si="3"/>
        <v>3.5</v>
      </c>
      <c r="L14" s="52">
        <v>34</v>
      </c>
      <c r="M14" s="51"/>
      <c r="N14" s="51">
        <f t="shared" si="4"/>
        <v>34.1</v>
      </c>
      <c r="O14" s="51">
        <f t="shared" si="5"/>
        <v>0.1</v>
      </c>
      <c r="P14" s="49">
        <f t="shared" si="6"/>
        <v>4</v>
      </c>
      <c r="Q14" s="53">
        <f t="shared" si="7"/>
        <v>4.5</v>
      </c>
      <c r="R14" s="44">
        <f t="shared" si="8"/>
        <v>3.9686269665968861</v>
      </c>
      <c r="S14" s="50">
        <f t="shared" si="9"/>
        <v>4</v>
      </c>
      <c r="T14" s="40"/>
    </row>
    <row r="15" spans="1:26" s="3" customFormat="1" ht="15.75" x14ac:dyDescent="0.3">
      <c r="A15" s="10">
        <v>8</v>
      </c>
      <c r="B15" s="64">
        <v>63</v>
      </c>
      <c r="C15" s="69" t="s">
        <v>98</v>
      </c>
      <c r="D15" s="76" t="s">
        <v>57</v>
      </c>
      <c r="E15" s="77">
        <v>2001</v>
      </c>
      <c r="F15" s="55">
        <v>50</v>
      </c>
      <c r="G15" s="56"/>
      <c r="H15" s="51">
        <f t="shared" si="0"/>
        <v>50.1</v>
      </c>
      <c r="I15" s="51">
        <f t="shared" si="1"/>
        <v>0.1</v>
      </c>
      <c r="J15" s="47">
        <f t="shared" si="2"/>
        <v>1</v>
      </c>
      <c r="K15" s="53">
        <f t="shared" si="3"/>
        <v>3.5</v>
      </c>
      <c r="L15" s="52">
        <v>34</v>
      </c>
      <c r="M15" s="51"/>
      <c r="N15" s="51">
        <f t="shared" si="4"/>
        <v>34.1</v>
      </c>
      <c r="O15" s="51">
        <f t="shared" si="5"/>
        <v>0.1</v>
      </c>
      <c r="P15" s="49">
        <f t="shared" si="6"/>
        <v>4</v>
      </c>
      <c r="Q15" s="53">
        <f t="shared" si="7"/>
        <v>4.5</v>
      </c>
      <c r="R15" s="44">
        <f t="shared" si="8"/>
        <v>3.9686269665968861</v>
      </c>
      <c r="S15" s="50">
        <f t="shared" si="9"/>
        <v>4</v>
      </c>
      <c r="T15" s="40"/>
    </row>
    <row r="16" spans="1:26" s="3" customFormat="1" ht="15.75" x14ac:dyDescent="0.3">
      <c r="A16" s="10">
        <v>9</v>
      </c>
      <c r="B16" s="64">
        <v>46</v>
      </c>
      <c r="C16" s="69" t="s">
        <v>43</v>
      </c>
      <c r="D16" s="76" t="s">
        <v>87</v>
      </c>
      <c r="E16" s="70">
        <v>2002</v>
      </c>
      <c r="F16" s="55">
        <v>50</v>
      </c>
      <c r="G16" s="56"/>
      <c r="H16" s="51">
        <f t="shared" si="0"/>
        <v>50.1</v>
      </c>
      <c r="I16" s="51">
        <f t="shared" si="1"/>
        <v>0.1</v>
      </c>
      <c r="J16" s="47">
        <f t="shared" si="2"/>
        <v>1</v>
      </c>
      <c r="K16" s="53">
        <f t="shared" si="3"/>
        <v>3.5</v>
      </c>
      <c r="L16" s="52">
        <v>37</v>
      </c>
      <c r="M16" s="51" t="s">
        <v>79</v>
      </c>
      <c r="N16" s="51">
        <f t="shared" si="4"/>
        <v>37.200000000000003</v>
      </c>
      <c r="O16" s="51">
        <f t="shared" si="5"/>
        <v>0.2</v>
      </c>
      <c r="P16" s="49">
        <f t="shared" si="6"/>
        <v>3</v>
      </c>
      <c r="Q16" s="53">
        <f t="shared" si="7"/>
        <v>3</v>
      </c>
      <c r="R16" s="44">
        <f t="shared" si="8"/>
        <v>3.2403703492039302</v>
      </c>
      <c r="S16" s="50">
        <f t="shared" si="9"/>
        <v>3</v>
      </c>
      <c r="T16" s="40"/>
    </row>
    <row r="17" spans="1:20" s="3" customFormat="1" ht="15.75" x14ac:dyDescent="0.3">
      <c r="A17" s="10">
        <v>10</v>
      </c>
      <c r="B17" s="64">
        <v>98</v>
      </c>
      <c r="C17" s="76" t="s">
        <v>78</v>
      </c>
      <c r="D17" s="65" t="s">
        <v>86</v>
      </c>
      <c r="E17" s="77">
        <v>2001</v>
      </c>
      <c r="F17" s="132">
        <v>50</v>
      </c>
      <c r="G17" s="133"/>
      <c r="H17" s="51">
        <f t="shared" si="0"/>
        <v>50.1</v>
      </c>
      <c r="I17" s="51">
        <f t="shared" si="1"/>
        <v>0.1</v>
      </c>
      <c r="J17" s="47">
        <f t="shared" si="2"/>
        <v>1</v>
      </c>
      <c r="K17" s="53">
        <f t="shared" si="3"/>
        <v>3.5</v>
      </c>
      <c r="L17" s="135">
        <v>50</v>
      </c>
      <c r="M17" s="136"/>
      <c r="N17" s="51">
        <f t="shared" si="4"/>
        <v>50.1</v>
      </c>
      <c r="O17" s="51">
        <f t="shared" si="5"/>
        <v>0.1</v>
      </c>
      <c r="P17" s="49">
        <f t="shared" si="6"/>
        <v>1</v>
      </c>
      <c r="Q17" s="53">
        <f t="shared" si="7"/>
        <v>1.5</v>
      </c>
      <c r="R17" s="44">
        <f t="shared" si="8"/>
        <v>2.2912878474779199</v>
      </c>
      <c r="S17" s="50">
        <f t="shared" si="9"/>
        <v>1</v>
      </c>
      <c r="T17" s="40"/>
    </row>
    <row r="18" spans="1:20" s="3" customFormat="1" x14ac:dyDescent="0.3">
      <c r="A18" s="10">
        <v>11</v>
      </c>
      <c r="B18" s="64">
        <v>68</v>
      </c>
      <c r="C18" s="69" t="s">
        <v>61</v>
      </c>
      <c r="D18" s="65" t="s">
        <v>86</v>
      </c>
      <c r="E18" s="131">
        <v>2001</v>
      </c>
      <c r="F18" s="55">
        <v>50</v>
      </c>
      <c r="G18" s="56"/>
      <c r="H18" s="51">
        <f t="shared" si="0"/>
        <v>50.1</v>
      </c>
      <c r="I18" s="130">
        <f t="shared" si="1"/>
        <v>0.1</v>
      </c>
      <c r="J18" s="49">
        <f t="shared" si="2"/>
        <v>1</v>
      </c>
      <c r="K18" s="134">
        <f t="shared" si="3"/>
        <v>3.5</v>
      </c>
      <c r="L18" s="52">
        <v>50</v>
      </c>
      <c r="M18" s="51"/>
      <c r="N18" s="51">
        <f t="shared" si="4"/>
        <v>50.1</v>
      </c>
      <c r="O18" s="130">
        <f t="shared" si="5"/>
        <v>0.1</v>
      </c>
      <c r="P18" s="49">
        <f t="shared" si="6"/>
        <v>1</v>
      </c>
      <c r="Q18" s="53">
        <f t="shared" si="7"/>
        <v>1.5</v>
      </c>
      <c r="R18" s="44">
        <f t="shared" si="8"/>
        <v>2.2912878474779199</v>
      </c>
      <c r="S18" s="50">
        <f t="shared" si="9"/>
        <v>1</v>
      </c>
      <c r="T18" s="39"/>
    </row>
  </sheetData>
  <autoFilter ref="A7:T7">
    <filterColumn colId="5" showButton="0"/>
    <filterColumn colId="11" showButton="0"/>
    <sortState ref="A8:T18">
      <sortCondition descending="1" ref="S7"/>
    </sortState>
  </autoFilter>
  <mergeCells count="7">
    <mergeCell ref="V1:Z6"/>
    <mergeCell ref="F7:G7"/>
    <mergeCell ref="L7:M7"/>
    <mergeCell ref="A5:T5"/>
    <mergeCell ref="A3:T3"/>
    <mergeCell ref="A1:T1"/>
    <mergeCell ref="A6:T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K25" sqref="K25"/>
    </sheetView>
  </sheetViews>
  <sheetFormatPr defaultRowHeight="15" x14ac:dyDescent="0.3"/>
  <cols>
    <col min="1" max="1" width="4.7109375" style="1" customWidth="1"/>
    <col min="2" max="2" width="5.42578125" style="1" customWidth="1"/>
    <col min="3" max="3" width="22.42578125" style="1" customWidth="1"/>
    <col min="4" max="4" width="28.42578125" style="1" customWidth="1"/>
    <col min="5" max="5" width="5.28515625" style="1" customWidth="1"/>
    <col min="6" max="6" width="5.28515625" style="3" customWidth="1"/>
    <col min="7" max="7" width="2.5703125" style="3" customWidth="1"/>
    <col min="8" max="9" width="5.28515625" style="3" hidden="1" customWidth="1"/>
    <col min="10" max="10" width="8.140625" style="3" customWidth="1"/>
    <col min="11" max="11" width="7.85546875" style="3" customWidth="1"/>
    <col min="12" max="12" width="5.28515625" style="3" customWidth="1"/>
    <col min="13" max="13" width="2.42578125" style="3" customWidth="1"/>
    <col min="14" max="14" width="8.5703125" style="3" hidden="1" customWidth="1"/>
    <col min="15" max="15" width="8.5703125" style="4" hidden="1" customWidth="1"/>
    <col min="16" max="16" width="8.140625" style="4" customWidth="1"/>
    <col min="17" max="17" width="8.140625" style="3" customWidth="1"/>
    <col min="18" max="19" width="8.140625" style="4" customWidth="1"/>
    <col min="20" max="20" width="8" style="1" customWidth="1"/>
    <col min="21" max="16384" width="9.140625" style="1"/>
  </cols>
  <sheetData>
    <row r="1" spans="1:26" s="34" customFormat="1" ht="27.75" customHeight="1" x14ac:dyDescent="0.35">
      <c r="A1" s="172" t="s">
        <v>18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4"/>
      <c r="V1" s="158" t="s">
        <v>37</v>
      </c>
      <c r="W1" s="159"/>
      <c r="X1" s="159"/>
      <c r="Y1" s="159"/>
      <c r="Z1" s="160"/>
    </row>
    <row r="2" spans="1:26" s="35" customFormat="1" ht="10.5" customHeight="1" x14ac:dyDescent="0.2">
      <c r="V2" s="161"/>
      <c r="W2" s="162"/>
      <c r="X2" s="162"/>
      <c r="Y2" s="162"/>
      <c r="Z2" s="163"/>
    </row>
    <row r="3" spans="1:26" s="35" customFormat="1" ht="21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4"/>
      <c r="V3" s="161"/>
      <c r="W3" s="162"/>
      <c r="X3" s="162"/>
      <c r="Y3" s="162"/>
      <c r="Z3" s="163"/>
    </row>
    <row r="4" spans="1:26" s="35" customFormat="1" ht="16.5" customHeight="1" thickBot="1" x14ac:dyDescent="0.25">
      <c r="V4" s="161"/>
      <c r="W4" s="162"/>
      <c r="X4" s="162"/>
      <c r="Y4" s="162"/>
      <c r="Z4" s="163"/>
    </row>
    <row r="5" spans="1:26" customFormat="1" ht="36" customHeight="1" thickBot="1" x14ac:dyDescent="0.25">
      <c r="A5" s="177" t="s">
        <v>67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9"/>
      <c r="V5" s="161"/>
      <c r="W5" s="162"/>
      <c r="X5" s="162"/>
      <c r="Y5" s="162"/>
      <c r="Z5" s="163"/>
    </row>
    <row r="6" spans="1:26" customFormat="1" ht="39" customHeight="1" x14ac:dyDescent="0.2">
      <c r="A6" s="180" t="s">
        <v>33</v>
      </c>
      <c r="B6" s="181"/>
      <c r="C6" s="181"/>
      <c r="D6" s="181"/>
      <c r="E6" s="181"/>
      <c r="F6" s="182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V6" s="164"/>
      <c r="W6" s="165"/>
      <c r="X6" s="165"/>
      <c r="Y6" s="165"/>
      <c r="Z6" s="166"/>
    </row>
    <row r="7" spans="1:26" s="11" customFormat="1" ht="34.5" customHeight="1" x14ac:dyDescent="0.2">
      <c r="A7" s="54" t="s">
        <v>5</v>
      </c>
      <c r="B7" s="54" t="s">
        <v>6</v>
      </c>
      <c r="C7" s="43" t="s">
        <v>14</v>
      </c>
      <c r="D7" s="43" t="s">
        <v>13</v>
      </c>
      <c r="E7" s="43" t="s">
        <v>23</v>
      </c>
      <c r="F7" s="170" t="s">
        <v>16</v>
      </c>
      <c r="G7" s="171"/>
      <c r="H7" s="81" t="s">
        <v>24</v>
      </c>
      <c r="I7" s="81" t="s">
        <v>25</v>
      </c>
      <c r="J7" s="48" t="s">
        <v>2</v>
      </c>
      <c r="K7" s="48" t="s">
        <v>3</v>
      </c>
      <c r="L7" s="170" t="s">
        <v>15</v>
      </c>
      <c r="M7" s="171"/>
      <c r="N7" s="81" t="s">
        <v>26</v>
      </c>
      <c r="O7" s="81" t="s">
        <v>25</v>
      </c>
      <c r="P7" s="48" t="s">
        <v>2</v>
      </c>
      <c r="Q7" s="48" t="s">
        <v>3</v>
      </c>
      <c r="R7" s="48" t="s">
        <v>27</v>
      </c>
      <c r="S7" s="45" t="s">
        <v>12</v>
      </c>
      <c r="T7" s="43" t="s">
        <v>4</v>
      </c>
    </row>
    <row r="8" spans="1:26" s="3" customFormat="1" ht="15.75" x14ac:dyDescent="0.3">
      <c r="A8" s="10">
        <v>1</v>
      </c>
      <c r="B8" s="64">
        <v>87</v>
      </c>
      <c r="C8" s="69" t="s">
        <v>110</v>
      </c>
      <c r="D8" s="65" t="s">
        <v>111</v>
      </c>
      <c r="E8" s="77">
        <v>2000</v>
      </c>
      <c r="F8" s="55">
        <v>50</v>
      </c>
      <c r="G8" s="56"/>
      <c r="H8" s="51">
        <f t="shared" ref="H8:H14" si="0">IF(F8="","",F8+I8)</f>
        <v>50.1</v>
      </c>
      <c r="I8" s="51">
        <f t="shared" ref="I8:I14" si="1">(IF(G8="+",0.2,IF(G8="-",0,0.1)))</f>
        <v>0.1</v>
      </c>
      <c r="J8" s="47">
        <f t="shared" ref="J8:J14" si="2">RANK(H8,H:H)</f>
        <v>1</v>
      </c>
      <c r="K8" s="53">
        <f t="shared" ref="K8:K14" si="3">((COUNTIF(J:J,J8))+1)/2+(J8-1)</f>
        <v>4</v>
      </c>
      <c r="L8" s="52">
        <v>22</v>
      </c>
      <c r="M8" s="46"/>
      <c r="N8" s="51">
        <f t="shared" ref="N8:N14" si="4">IF(L8="","",L8+O8)</f>
        <v>22.1</v>
      </c>
      <c r="O8" s="51">
        <f t="shared" ref="O8:O14" si="5">(IF(M8="+",0.2,IF(M8="-",0,0.1)))</f>
        <v>0.1</v>
      </c>
      <c r="P8" s="49">
        <f t="shared" ref="P8:P14" si="6">RANK(N8,N:N)</f>
        <v>7</v>
      </c>
      <c r="Q8" s="53">
        <f t="shared" ref="Q8:Q14" si="7">((COUNTIF(P:P,P8))+1)/2+(P8-1)</f>
        <v>7</v>
      </c>
      <c r="R8" s="44">
        <f t="shared" ref="R8:R14" si="8">SQRT(K8*Q8)</f>
        <v>5.2915026221291814</v>
      </c>
      <c r="S8" s="50">
        <f t="shared" ref="S8:S14" si="9">RANK(R8,R:R,1)</f>
        <v>7</v>
      </c>
      <c r="T8" s="40"/>
    </row>
    <row r="9" spans="1:26" s="3" customFormat="1" ht="15.75" x14ac:dyDescent="0.3">
      <c r="A9" s="10">
        <v>2</v>
      </c>
      <c r="B9" s="64">
        <v>66</v>
      </c>
      <c r="C9" s="76" t="s">
        <v>109</v>
      </c>
      <c r="D9" s="76" t="s">
        <v>112</v>
      </c>
      <c r="E9" s="77">
        <v>1999</v>
      </c>
      <c r="F9" s="55">
        <v>50</v>
      </c>
      <c r="G9" s="56"/>
      <c r="H9" s="51">
        <f t="shared" si="0"/>
        <v>50.1</v>
      </c>
      <c r="I9" s="51">
        <f t="shared" si="1"/>
        <v>0.1</v>
      </c>
      <c r="J9" s="47">
        <f t="shared" si="2"/>
        <v>1</v>
      </c>
      <c r="K9" s="53">
        <f t="shared" si="3"/>
        <v>4</v>
      </c>
      <c r="L9" s="52">
        <v>23</v>
      </c>
      <c r="M9" s="46" t="s">
        <v>79</v>
      </c>
      <c r="N9" s="51">
        <f t="shared" si="4"/>
        <v>23.2</v>
      </c>
      <c r="O9" s="51">
        <f t="shared" si="5"/>
        <v>0.2</v>
      </c>
      <c r="P9" s="49">
        <f t="shared" si="6"/>
        <v>6</v>
      </c>
      <c r="Q9" s="53">
        <f t="shared" si="7"/>
        <v>6</v>
      </c>
      <c r="R9" s="44">
        <f t="shared" si="8"/>
        <v>4.8989794855663558</v>
      </c>
      <c r="S9" s="50">
        <f t="shared" si="9"/>
        <v>6</v>
      </c>
      <c r="T9" s="40"/>
    </row>
    <row r="10" spans="1:26" s="3" customFormat="1" ht="15.75" x14ac:dyDescent="0.3">
      <c r="A10" s="10">
        <v>3</v>
      </c>
      <c r="B10" s="64">
        <v>61</v>
      </c>
      <c r="C10" s="69" t="s">
        <v>56</v>
      </c>
      <c r="D10" s="76" t="s">
        <v>57</v>
      </c>
      <c r="E10" s="77">
        <v>2000</v>
      </c>
      <c r="F10" s="55">
        <v>50</v>
      </c>
      <c r="G10" s="56"/>
      <c r="H10" s="51">
        <f t="shared" si="0"/>
        <v>50.1</v>
      </c>
      <c r="I10" s="51">
        <f t="shared" si="1"/>
        <v>0.1</v>
      </c>
      <c r="J10" s="47">
        <f t="shared" si="2"/>
        <v>1</v>
      </c>
      <c r="K10" s="53">
        <f t="shared" si="3"/>
        <v>4</v>
      </c>
      <c r="L10" s="52">
        <v>27</v>
      </c>
      <c r="M10" s="46"/>
      <c r="N10" s="51">
        <f t="shared" si="4"/>
        <v>27.1</v>
      </c>
      <c r="O10" s="51">
        <f t="shared" si="5"/>
        <v>0.1</v>
      </c>
      <c r="P10" s="49">
        <f t="shared" si="6"/>
        <v>5</v>
      </c>
      <c r="Q10" s="53">
        <f t="shared" si="7"/>
        <v>5</v>
      </c>
      <c r="R10" s="44">
        <f t="shared" si="8"/>
        <v>4.4721359549995796</v>
      </c>
      <c r="S10" s="50">
        <f t="shared" si="9"/>
        <v>5</v>
      </c>
      <c r="T10" s="40"/>
    </row>
    <row r="11" spans="1:26" s="3" customFormat="1" ht="15.75" x14ac:dyDescent="0.3">
      <c r="A11" s="10">
        <v>4</v>
      </c>
      <c r="B11" s="64">
        <v>69</v>
      </c>
      <c r="C11" s="69" t="s">
        <v>54</v>
      </c>
      <c r="D11" s="76" t="s">
        <v>50</v>
      </c>
      <c r="E11" s="77">
        <v>2000</v>
      </c>
      <c r="F11" s="55">
        <v>50</v>
      </c>
      <c r="G11" s="56"/>
      <c r="H11" s="51">
        <f t="shared" si="0"/>
        <v>50.1</v>
      </c>
      <c r="I11" s="51">
        <f t="shared" si="1"/>
        <v>0.1</v>
      </c>
      <c r="J11" s="47">
        <f t="shared" si="2"/>
        <v>1</v>
      </c>
      <c r="K11" s="53">
        <f t="shared" si="3"/>
        <v>4</v>
      </c>
      <c r="L11" s="52">
        <v>50</v>
      </c>
      <c r="M11" s="46"/>
      <c r="N11" s="51">
        <f t="shared" si="4"/>
        <v>50.1</v>
      </c>
      <c r="O11" s="51">
        <f t="shared" si="5"/>
        <v>0.1</v>
      </c>
      <c r="P11" s="49">
        <f t="shared" si="6"/>
        <v>1</v>
      </c>
      <c r="Q11" s="53">
        <f t="shared" si="7"/>
        <v>2.5</v>
      </c>
      <c r="R11" s="44">
        <f t="shared" si="8"/>
        <v>3.1622776601683795</v>
      </c>
      <c r="S11" s="50">
        <f t="shared" si="9"/>
        <v>1</v>
      </c>
      <c r="T11" s="40"/>
    </row>
    <row r="12" spans="1:26" s="3" customFormat="1" ht="15.75" x14ac:dyDescent="0.3">
      <c r="A12" s="10">
        <v>5</v>
      </c>
      <c r="B12" s="64">
        <v>50</v>
      </c>
      <c r="C12" s="76" t="s">
        <v>65</v>
      </c>
      <c r="D12" s="76" t="s">
        <v>113</v>
      </c>
      <c r="E12" s="77">
        <v>1999</v>
      </c>
      <c r="F12" s="55">
        <v>50</v>
      </c>
      <c r="G12" s="56"/>
      <c r="H12" s="51">
        <f t="shared" si="0"/>
        <v>50.1</v>
      </c>
      <c r="I12" s="51">
        <f t="shared" si="1"/>
        <v>0.1</v>
      </c>
      <c r="J12" s="47">
        <f t="shared" si="2"/>
        <v>1</v>
      </c>
      <c r="K12" s="53">
        <f t="shared" si="3"/>
        <v>4</v>
      </c>
      <c r="L12" s="52">
        <v>50</v>
      </c>
      <c r="M12" s="46"/>
      <c r="N12" s="51">
        <f t="shared" si="4"/>
        <v>50.1</v>
      </c>
      <c r="O12" s="51">
        <f t="shared" si="5"/>
        <v>0.1</v>
      </c>
      <c r="P12" s="49">
        <f t="shared" si="6"/>
        <v>1</v>
      </c>
      <c r="Q12" s="53">
        <f t="shared" si="7"/>
        <v>2.5</v>
      </c>
      <c r="R12" s="44">
        <f t="shared" si="8"/>
        <v>3.1622776601683795</v>
      </c>
      <c r="S12" s="50">
        <f t="shared" si="9"/>
        <v>1</v>
      </c>
      <c r="T12" s="40"/>
    </row>
    <row r="13" spans="1:26" s="3" customFormat="1" ht="15.75" x14ac:dyDescent="0.3">
      <c r="A13" s="10">
        <v>6</v>
      </c>
      <c r="B13" s="64">
        <v>98</v>
      </c>
      <c r="C13" s="76" t="s">
        <v>108</v>
      </c>
      <c r="D13" s="76" t="s">
        <v>146</v>
      </c>
      <c r="E13" s="77">
        <v>2000</v>
      </c>
      <c r="F13" s="55">
        <v>50</v>
      </c>
      <c r="G13" s="56"/>
      <c r="H13" s="51">
        <f t="shared" si="0"/>
        <v>50.1</v>
      </c>
      <c r="I13" s="51">
        <f t="shared" si="1"/>
        <v>0.1</v>
      </c>
      <c r="J13" s="47">
        <f t="shared" si="2"/>
        <v>1</v>
      </c>
      <c r="K13" s="53">
        <f t="shared" si="3"/>
        <v>4</v>
      </c>
      <c r="L13" s="52">
        <v>50</v>
      </c>
      <c r="M13" s="46"/>
      <c r="N13" s="51">
        <f t="shared" si="4"/>
        <v>50.1</v>
      </c>
      <c r="O13" s="51">
        <f t="shared" si="5"/>
        <v>0.1</v>
      </c>
      <c r="P13" s="49">
        <f t="shared" si="6"/>
        <v>1</v>
      </c>
      <c r="Q13" s="53">
        <f t="shared" si="7"/>
        <v>2.5</v>
      </c>
      <c r="R13" s="44">
        <f t="shared" si="8"/>
        <v>3.1622776601683795</v>
      </c>
      <c r="S13" s="50">
        <f t="shared" si="9"/>
        <v>1</v>
      </c>
      <c r="T13" s="40"/>
    </row>
    <row r="14" spans="1:26" s="3" customFormat="1" ht="15.75" x14ac:dyDescent="0.3">
      <c r="A14" s="10">
        <v>7</v>
      </c>
      <c r="B14" s="64">
        <v>62</v>
      </c>
      <c r="C14" s="69" t="s">
        <v>55</v>
      </c>
      <c r="D14" s="76" t="s">
        <v>57</v>
      </c>
      <c r="E14" s="77">
        <v>2000</v>
      </c>
      <c r="F14" s="55">
        <v>50</v>
      </c>
      <c r="G14" s="56"/>
      <c r="H14" s="51">
        <f t="shared" si="0"/>
        <v>50.1</v>
      </c>
      <c r="I14" s="51">
        <f t="shared" si="1"/>
        <v>0.1</v>
      </c>
      <c r="J14" s="47">
        <f t="shared" si="2"/>
        <v>1</v>
      </c>
      <c r="K14" s="53">
        <f t="shared" si="3"/>
        <v>4</v>
      </c>
      <c r="L14" s="52">
        <v>50</v>
      </c>
      <c r="M14" s="46"/>
      <c r="N14" s="51">
        <f t="shared" si="4"/>
        <v>50.1</v>
      </c>
      <c r="O14" s="51">
        <f t="shared" si="5"/>
        <v>0.1</v>
      </c>
      <c r="P14" s="49">
        <f t="shared" si="6"/>
        <v>1</v>
      </c>
      <c r="Q14" s="53">
        <f t="shared" si="7"/>
        <v>2.5</v>
      </c>
      <c r="R14" s="44">
        <f t="shared" si="8"/>
        <v>3.1622776601683795</v>
      </c>
      <c r="S14" s="50">
        <f t="shared" si="9"/>
        <v>1</v>
      </c>
      <c r="T14" s="40"/>
    </row>
    <row r="15" spans="1:26" s="3" customFormat="1" ht="15.75" hidden="1" x14ac:dyDescent="0.3">
      <c r="A15" s="10">
        <v>8</v>
      </c>
      <c r="B15" s="64"/>
      <c r="C15" s="76"/>
      <c r="D15" s="76"/>
      <c r="E15" s="77"/>
      <c r="F15" s="55"/>
      <c r="G15" s="56"/>
      <c r="H15" s="51"/>
      <c r="I15" s="51"/>
      <c r="J15" s="47"/>
      <c r="K15" s="53"/>
      <c r="L15" s="52"/>
      <c r="M15" s="51"/>
      <c r="N15" s="51"/>
      <c r="O15" s="51"/>
      <c r="P15" s="49"/>
      <c r="Q15" s="53"/>
      <c r="R15" s="44"/>
      <c r="S15" s="50"/>
      <c r="T15" s="40"/>
    </row>
    <row r="16" spans="1:26" s="3" customFormat="1" ht="15.75" hidden="1" x14ac:dyDescent="0.3">
      <c r="A16" s="10">
        <v>9</v>
      </c>
      <c r="B16" s="64"/>
      <c r="C16" s="76"/>
      <c r="D16" s="76"/>
      <c r="E16" s="77"/>
      <c r="F16" s="55"/>
      <c r="G16" s="56"/>
      <c r="H16" s="51"/>
      <c r="I16" s="51"/>
      <c r="J16" s="47"/>
      <c r="K16" s="53"/>
      <c r="L16" s="52"/>
      <c r="M16" s="51"/>
      <c r="N16" s="51"/>
      <c r="O16" s="51"/>
      <c r="P16" s="49"/>
      <c r="Q16" s="53"/>
      <c r="R16" s="44"/>
      <c r="S16" s="50"/>
      <c r="T16" s="40"/>
    </row>
    <row r="17" spans="1:20" s="3" customFormat="1" ht="15.75" hidden="1" x14ac:dyDescent="0.3">
      <c r="A17" s="10">
        <v>10</v>
      </c>
      <c r="B17" s="64"/>
      <c r="C17" s="69"/>
      <c r="D17" s="76"/>
      <c r="E17" s="77"/>
      <c r="F17" s="55"/>
      <c r="G17" s="56"/>
      <c r="H17" s="51"/>
      <c r="I17" s="51"/>
      <c r="J17" s="47"/>
      <c r="K17" s="53"/>
      <c r="L17" s="52"/>
      <c r="M17" s="51"/>
      <c r="N17" s="51"/>
      <c r="O17" s="51"/>
      <c r="P17" s="49"/>
      <c r="Q17" s="53"/>
      <c r="R17" s="44"/>
      <c r="S17" s="50"/>
      <c r="T17" s="40"/>
    </row>
  </sheetData>
  <autoFilter ref="A7:T7">
    <filterColumn colId="5" showButton="0"/>
    <filterColumn colId="11" showButton="0"/>
    <sortState ref="A8:T14">
      <sortCondition descending="1" ref="S7"/>
    </sortState>
  </autoFilter>
  <mergeCells count="7">
    <mergeCell ref="V1:Z6"/>
    <mergeCell ref="F7:G7"/>
    <mergeCell ref="L7:M7"/>
    <mergeCell ref="A5:T5"/>
    <mergeCell ref="A3:T3"/>
    <mergeCell ref="A1:T1"/>
    <mergeCell ref="A6:T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zoomScaleNormal="100" workbookViewId="0">
      <selection activeCell="G23" sqref="G23"/>
    </sheetView>
  </sheetViews>
  <sheetFormatPr defaultRowHeight="15" x14ac:dyDescent="0.3"/>
  <cols>
    <col min="1" max="1" width="4.7109375" style="1" customWidth="1"/>
    <col min="2" max="2" width="5.42578125" style="1" customWidth="1"/>
    <col min="3" max="3" width="22.42578125" style="1" customWidth="1"/>
    <col min="4" max="4" width="28.42578125" style="1" customWidth="1"/>
    <col min="5" max="5" width="5.28515625" style="1" customWidth="1"/>
    <col min="6" max="6" width="5.28515625" style="3" customWidth="1"/>
    <col min="7" max="7" width="2.5703125" style="3" customWidth="1"/>
    <col min="8" max="9" width="5.28515625" style="3" hidden="1" customWidth="1"/>
    <col min="10" max="10" width="8.140625" style="3" customWidth="1"/>
    <col min="11" max="11" width="7.85546875" style="3" customWidth="1"/>
    <col min="12" max="12" width="5.28515625" style="3" customWidth="1"/>
    <col min="13" max="13" width="2.42578125" style="3" customWidth="1"/>
    <col min="14" max="14" width="8.5703125" style="3" hidden="1" customWidth="1"/>
    <col min="15" max="15" width="8.5703125" style="4" hidden="1" customWidth="1"/>
    <col min="16" max="16" width="8.140625" style="4" customWidth="1"/>
    <col min="17" max="17" width="8.140625" style="3" customWidth="1"/>
    <col min="18" max="19" width="8.140625" style="4" customWidth="1"/>
    <col min="20" max="20" width="8" style="1" customWidth="1"/>
    <col min="21" max="16384" width="9.140625" style="1"/>
  </cols>
  <sheetData>
    <row r="1" spans="1:26" s="34" customFormat="1" ht="27.75" customHeight="1" x14ac:dyDescent="0.35">
      <c r="A1" s="172" t="s">
        <v>18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4"/>
      <c r="V1" s="158" t="s">
        <v>37</v>
      </c>
      <c r="W1" s="159"/>
      <c r="X1" s="159"/>
      <c r="Y1" s="159"/>
      <c r="Z1" s="160"/>
    </row>
    <row r="2" spans="1:26" s="35" customFormat="1" ht="10.5" customHeight="1" x14ac:dyDescent="0.2">
      <c r="V2" s="161"/>
      <c r="W2" s="162"/>
      <c r="X2" s="162"/>
      <c r="Y2" s="162"/>
      <c r="Z2" s="163"/>
    </row>
    <row r="3" spans="1:26" s="35" customFormat="1" ht="21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4"/>
      <c r="V3" s="161"/>
      <c r="W3" s="162"/>
      <c r="X3" s="162"/>
      <c r="Y3" s="162"/>
      <c r="Z3" s="163"/>
    </row>
    <row r="4" spans="1:26" s="35" customFormat="1" ht="16.5" customHeight="1" thickBot="1" x14ac:dyDescent="0.25">
      <c r="V4" s="161"/>
      <c r="W4" s="162"/>
      <c r="X4" s="162"/>
      <c r="Y4" s="162"/>
      <c r="Z4" s="163"/>
    </row>
    <row r="5" spans="1:26" customFormat="1" ht="36" customHeight="1" thickBot="1" x14ac:dyDescent="0.25">
      <c r="A5" s="177" t="s">
        <v>68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9"/>
      <c r="V5" s="161"/>
      <c r="W5" s="162"/>
      <c r="X5" s="162"/>
      <c r="Y5" s="162"/>
      <c r="Z5" s="163"/>
    </row>
    <row r="6" spans="1:26" customFormat="1" ht="39" customHeight="1" x14ac:dyDescent="0.2">
      <c r="A6" s="180" t="s">
        <v>33</v>
      </c>
      <c r="B6" s="181"/>
      <c r="C6" s="181"/>
      <c r="D6" s="181"/>
      <c r="E6" s="181"/>
      <c r="F6" s="182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V6" s="164"/>
      <c r="W6" s="165"/>
      <c r="X6" s="165"/>
      <c r="Y6" s="165"/>
      <c r="Z6" s="166"/>
    </row>
    <row r="7" spans="1:26" s="11" customFormat="1" ht="34.5" customHeight="1" x14ac:dyDescent="0.2">
      <c r="A7" s="54" t="s">
        <v>5</v>
      </c>
      <c r="B7" s="54" t="s">
        <v>6</v>
      </c>
      <c r="C7" s="43" t="s">
        <v>14</v>
      </c>
      <c r="D7" s="43" t="s">
        <v>13</v>
      </c>
      <c r="E7" s="43" t="s">
        <v>23</v>
      </c>
      <c r="F7" s="170" t="s">
        <v>16</v>
      </c>
      <c r="G7" s="171"/>
      <c r="H7" s="81" t="s">
        <v>24</v>
      </c>
      <c r="I7" s="81" t="s">
        <v>25</v>
      </c>
      <c r="J7" s="48" t="s">
        <v>2</v>
      </c>
      <c r="K7" s="48" t="s">
        <v>3</v>
      </c>
      <c r="L7" s="170" t="s">
        <v>15</v>
      </c>
      <c r="M7" s="171"/>
      <c r="N7" s="81" t="s">
        <v>26</v>
      </c>
      <c r="O7" s="81" t="s">
        <v>25</v>
      </c>
      <c r="P7" s="48" t="s">
        <v>2</v>
      </c>
      <c r="Q7" s="48" t="s">
        <v>3</v>
      </c>
      <c r="R7" s="48" t="s">
        <v>27</v>
      </c>
      <c r="S7" s="45" t="s">
        <v>12</v>
      </c>
      <c r="T7" s="43" t="s">
        <v>4</v>
      </c>
    </row>
    <row r="8" spans="1:26" s="3" customFormat="1" ht="15.75" x14ac:dyDescent="0.3">
      <c r="A8" s="10">
        <v>1</v>
      </c>
      <c r="B8" s="64">
        <v>95</v>
      </c>
      <c r="C8" s="69" t="s">
        <v>114</v>
      </c>
      <c r="D8" s="76" t="s">
        <v>50</v>
      </c>
      <c r="E8" s="77">
        <v>2000</v>
      </c>
      <c r="F8" s="55">
        <v>28</v>
      </c>
      <c r="G8" s="56"/>
      <c r="H8" s="51">
        <f t="shared" ref="H8:H17" si="0">IF(F8="","",F8+I8)</f>
        <v>28.1</v>
      </c>
      <c r="I8" s="51">
        <f t="shared" ref="I8:I17" si="1">(IF(G8="+",0.2,IF(G8="-",0,0.1)))</f>
        <v>0.1</v>
      </c>
      <c r="J8" s="47">
        <f t="shared" ref="J8:J17" si="2">RANK(H8,H:H)</f>
        <v>10</v>
      </c>
      <c r="K8" s="53">
        <f t="shared" ref="K8:K17" si="3">((COUNTIF(J:J,J8))+1)/2+(J8-1)</f>
        <v>10</v>
      </c>
      <c r="L8" s="52">
        <v>16</v>
      </c>
      <c r="M8" s="51" t="s">
        <v>79</v>
      </c>
      <c r="N8" s="51">
        <f t="shared" ref="N8:N17" si="4">IF(L8="","",L8+O8)</f>
        <v>16.2</v>
      </c>
      <c r="O8" s="51">
        <f t="shared" ref="O8:O17" si="5">(IF(M8="+",0.2,IF(M8="-",0,0.1)))</f>
        <v>0.2</v>
      </c>
      <c r="P8" s="49">
        <f t="shared" ref="P8:P17" si="6">RANK(N8,N:N)</f>
        <v>10</v>
      </c>
      <c r="Q8" s="53">
        <f t="shared" ref="Q8:Q17" si="7">((COUNTIF(P:P,P8))+1)/2+(P8-1)</f>
        <v>10</v>
      </c>
      <c r="R8" s="44">
        <f t="shared" ref="R8:R17" si="8">SQRT(K8*Q8)</f>
        <v>10</v>
      </c>
      <c r="S8" s="50">
        <f t="shared" ref="S8:S17" si="9">RANK(R8,R:R,1)</f>
        <v>10</v>
      </c>
      <c r="T8" s="40"/>
    </row>
    <row r="9" spans="1:26" s="3" customFormat="1" ht="15.75" x14ac:dyDescent="0.3">
      <c r="A9" s="10">
        <v>2</v>
      </c>
      <c r="B9" s="64">
        <v>73</v>
      </c>
      <c r="C9" s="69" t="s">
        <v>116</v>
      </c>
      <c r="D9" s="76" t="s">
        <v>51</v>
      </c>
      <c r="E9" s="77">
        <v>1999</v>
      </c>
      <c r="F9" s="55">
        <v>30</v>
      </c>
      <c r="G9" s="56"/>
      <c r="H9" s="51">
        <f t="shared" si="0"/>
        <v>30.1</v>
      </c>
      <c r="I9" s="51">
        <f t="shared" si="1"/>
        <v>0.1</v>
      </c>
      <c r="J9" s="47">
        <f t="shared" si="2"/>
        <v>8</v>
      </c>
      <c r="K9" s="53">
        <f t="shared" si="3"/>
        <v>8.5</v>
      </c>
      <c r="L9" s="52">
        <v>19</v>
      </c>
      <c r="M9" s="51"/>
      <c r="N9" s="51">
        <f t="shared" si="4"/>
        <v>19.100000000000001</v>
      </c>
      <c r="O9" s="51">
        <f t="shared" si="5"/>
        <v>0.1</v>
      </c>
      <c r="P9" s="49">
        <f t="shared" si="6"/>
        <v>9</v>
      </c>
      <c r="Q9" s="53">
        <f t="shared" si="7"/>
        <v>9</v>
      </c>
      <c r="R9" s="44">
        <f t="shared" si="8"/>
        <v>8.7464278422679502</v>
      </c>
      <c r="S9" s="50">
        <f t="shared" si="9"/>
        <v>9</v>
      </c>
      <c r="T9" s="40"/>
    </row>
    <row r="10" spans="1:26" s="3" customFormat="1" ht="15.75" x14ac:dyDescent="0.3">
      <c r="A10" s="10">
        <v>3</v>
      </c>
      <c r="B10" s="64">
        <v>91</v>
      </c>
      <c r="C10" s="69" t="s">
        <v>117</v>
      </c>
      <c r="D10" s="76" t="s">
        <v>50</v>
      </c>
      <c r="E10" s="77">
        <v>2000</v>
      </c>
      <c r="F10" s="55">
        <v>30</v>
      </c>
      <c r="G10" s="56"/>
      <c r="H10" s="51">
        <f t="shared" si="0"/>
        <v>30.1</v>
      </c>
      <c r="I10" s="51">
        <f t="shared" si="1"/>
        <v>0.1</v>
      </c>
      <c r="J10" s="47">
        <f t="shared" si="2"/>
        <v>8</v>
      </c>
      <c r="K10" s="53">
        <f t="shared" si="3"/>
        <v>8.5</v>
      </c>
      <c r="L10" s="52">
        <v>19</v>
      </c>
      <c r="M10" s="51" t="s">
        <v>79</v>
      </c>
      <c r="N10" s="51">
        <f t="shared" si="4"/>
        <v>19.2</v>
      </c>
      <c r="O10" s="51">
        <f t="shared" si="5"/>
        <v>0.2</v>
      </c>
      <c r="P10" s="49">
        <f t="shared" si="6"/>
        <v>8</v>
      </c>
      <c r="Q10" s="53">
        <f t="shared" si="7"/>
        <v>8</v>
      </c>
      <c r="R10" s="44">
        <f t="shared" si="8"/>
        <v>8.2462112512353212</v>
      </c>
      <c r="S10" s="50">
        <f t="shared" si="9"/>
        <v>8</v>
      </c>
      <c r="T10" s="40"/>
    </row>
    <row r="11" spans="1:26" s="3" customFormat="1" ht="15.75" x14ac:dyDescent="0.3">
      <c r="A11" s="10">
        <v>4</v>
      </c>
      <c r="B11" s="64">
        <v>64</v>
      </c>
      <c r="C11" s="69" t="s">
        <v>73</v>
      </c>
      <c r="D11" s="76" t="s">
        <v>51</v>
      </c>
      <c r="E11" s="77">
        <v>1999</v>
      </c>
      <c r="F11" s="55">
        <v>33</v>
      </c>
      <c r="G11" s="56"/>
      <c r="H11" s="51">
        <f t="shared" si="0"/>
        <v>33.1</v>
      </c>
      <c r="I11" s="51">
        <f t="shared" si="1"/>
        <v>0.1</v>
      </c>
      <c r="J11" s="47">
        <f t="shared" si="2"/>
        <v>7</v>
      </c>
      <c r="K11" s="53">
        <f t="shared" si="3"/>
        <v>7</v>
      </c>
      <c r="L11" s="52">
        <v>28</v>
      </c>
      <c r="M11" s="51"/>
      <c r="N11" s="51">
        <f t="shared" si="4"/>
        <v>28.1</v>
      </c>
      <c r="O11" s="51">
        <f t="shared" si="5"/>
        <v>0.1</v>
      </c>
      <c r="P11" s="49">
        <f t="shared" si="6"/>
        <v>7</v>
      </c>
      <c r="Q11" s="53">
        <f t="shared" si="7"/>
        <v>7</v>
      </c>
      <c r="R11" s="44">
        <f t="shared" si="8"/>
        <v>7</v>
      </c>
      <c r="S11" s="50">
        <f t="shared" si="9"/>
        <v>7</v>
      </c>
      <c r="T11" s="40"/>
    </row>
    <row r="12" spans="1:26" s="3" customFormat="1" ht="15.75" x14ac:dyDescent="0.3">
      <c r="A12" s="10">
        <v>5</v>
      </c>
      <c r="B12" s="64">
        <v>58</v>
      </c>
      <c r="C12" s="76" t="s">
        <v>76</v>
      </c>
      <c r="D12" s="76" t="s">
        <v>50</v>
      </c>
      <c r="E12" s="77">
        <v>1999</v>
      </c>
      <c r="F12" s="55">
        <v>34</v>
      </c>
      <c r="G12" s="56" t="s">
        <v>79</v>
      </c>
      <c r="H12" s="51">
        <f t="shared" si="0"/>
        <v>34.200000000000003</v>
      </c>
      <c r="I12" s="51">
        <f t="shared" si="1"/>
        <v>0.2</v>
      </c>
      <c r="J12" s="47">
        <f t="shared" si="2"/>
        <v>6</v>
      </c>
      <c r="K12" s="53">
        <f t="shared" si="3"/>
        <v>6</v>
      </c>
      <c r="L12" s="52">
        <v>50</v>
      </c>
      <c r="M12" s="51"/>
      <c r="N12" s="51">
        <f t="shared" si="4"/>
        <v>50.1</v>
      </c>
      <c r="O12" s="51">
        <f t="shared" si="5"/>
        <v>0.1</v>
      </c>
      <c r="P12" s="49">
        <f t="shared" si="6"/>
        <v>1</v>
      </c>
      <c r="Q12" s="53">
        <f t="shared" si="7"/>
        <v>3.5</v>
      </c>
      <c r="R12" s="44">
        <f t="shared" si="8"/>
        <v>4.5825756949558398</v>
      </c>
      <c r="S12" s="50">
        <f t="shared" si="9"/>
        <v>6</v>
      </c>
      <c r="T12" s="40"/>
    </row>
    <row r="13" spans="1:26" s="3" customFormat="1" ht="15.75" x14ac:dyDescent="0.3">
      <c r="A13" s="10">
        <v>6</v>
      </c>
      <c r="B13" s="64">
        <v>100</v>
      </c>
      <c r="C13" s="69" t="s">
        <v>75</v>
      </c>
      <c r="D13" s="76" t="s">
        <v>51</v>
      </c>
      <c r="E13" s="77">
        <v>1999</v>
      </c>
      <c r="F13" s="55">
        <v>50</v>
      </c>
      <c r="G13" s="56"/>
      <c r="H13" s="51">
        <f t="shared" si="0"/>
        <v>50.1</v>
      </c>
      <c r="I13" s="51">
        <f t="shared" si="1"/>
        <v>0.1</v>
      </c>
      <c r="J13" s="47">
        <f t="shared" si="2"/>
        <v>1</v>
      </c>
      <c r="K13" s="53">
        <f t="shared" si="3"/>
        <v>3</v>
      </c>
      <c r="L13" s="52">
        <v>50</v>
      </c>
      <c r="M13" s="46"/>
      <c r="N13" s="51">
        <f t="shared" si="4"/>
        <v>50.1</v>
      </c>
      <c r="O13" s="51">
        <f t="shared" si="5"/>
        <v>0.1</v>
      </c>
      <c r="P13" s="49">
        <f t="shared" si="6"/>
        <v>1</v>
      </c>
      <c r="Q13" s="53">
        <f t="shared" si="7"/>
        <v>3.5</v>
      </c>
      <c r="R13" s="44">
        <f t="shared" si="8"/>
        <v>3.2403703492039302</v>
      </c>
      <c r="S13" s="50">
        <f t="shared" si="9"/>
        <v>1</v>
      </c>
      <c r="T13" s="40"/>
    </row>
    <row r="14" spans="1:26" s="3" customFormat="1" ht="15.75" x14ac:dyDescent="0.3">
      <c r="A14" s="10">
        <v>7</v>
      </c>
      <c r="B14" s="64">
        <v>65</v>
      </c>
      <c r="C14" s="69" t="s">
        <v>119</v>
      </c>
      <c r="D14" s="65" t="s">
        <v>112</v>
      </c>
      <c r="E14" s="77">
        <v>1999</v>
      </c>
      <c r="F14" s="55">
        <v>50</v>
      </c>
      <c r="G14" s="56"/>
      <c r="H14" s="51">
        <f t="shared" si="0"/>
        <v>50.1</v>
      </c>
      <c r="I14" s="51">
        <f t="shared" si="1"/>
        <v>0.1</v>
      </c>
      <c r="J14" s="47">
        <f t="shared" si="2"/>
        <v>1</v>
      </c>
      <c r="K14" s="53">
        <f t="shared" si="3"/>
        <v>3</v>
      </c>
      <c r="L14" s="52">
        <v>50</v>
      </c>
      <c r="M14" s="46"/>
      <c r="N14" s="51">
        <f t="shared" si="4"/>
        <v>50.1</v>
      </c>
      <c r="O14" s="51">
        <f t="shared" si="5"/>
        <v>0.1</v>
      </c>
      <c r="P14" s="49">
        <f t="shared" si="6"/>
        <v>1</v>
      </c>
      <c r="Q14" s="53">
        <f t="shared" si="7"/>
        <v>3.5</v>
      </c>
      <c r="R14" s="44">
        <f t="shared" si="8"/>
        <v>3.2403703492039302</v>
      </c>
      <c r="S14" s="50">
        <f t="shared" si="9"/>
        <v>1</v>
      </c>
      <c r="T14" s="40"/>
    </row>
    <row r="15" spans="1:26" s="3" customFormat="1" ht="15.75" x14ac:dyDescent="0.3">
      <c r="A15" s="10">
        <v>8</v>
      </c>
      <c r="B15" s="64">
        <v>55</v>
      </c>
      <c r="C15" s="69" t="s">
        <v>63</v>
      </c>
      <c r="D15" s="76" t="s">
        <v>51</v>
      </c>
      <c r="E15" s="77">
        <v>2000</v>
      </c>
      <c r="F15" s="55">
        <v>50</v>
      </c>
      <c r="G15" s="56"/>
      <c r="H15" s="51">
        <f t="shared" si="0"/>
        <v>50.1</v>
      </c>
      <c r="I15" s="51">
        <f t="shared" si="1"/>
        <v>0.1</v>
      </c>
      <c r="J15" s="47">
        <f t="shared" si="2"/>
        <v>1</v>
      </c>
      <c r="K15" s="53">
        <f t="shared" si="3"/>
        <v>3</v>
      </c>
      <c r="L15" s="52">
        <v>50</v>
      </c>
      <c r="M15" s="51"/>
      <c r="N15" s="51">
        <f t="shared" si="4"/>
        <v>50.1</v>
      </c>
      <c r="O15" s="51">
        <f t="shared" si="5"/>
        <v>0.1</v>
      </c>
      <c r="P15" s="49">
        <f t="shared" si="6"/>
        <v>1</v>
      </c>
      <c r="Q15" s="53">
        <f t="shared" si="7"/>
        <v>3.5</v>
      </c>
      <c r="R15" s="44">
        <f t="shared" si="8"/>
        <v>3.2403703492039302</v>
      </c>
      <c r="S15" s="50">
        <f t="shared" si="9"/>
        <v>1</v>
      </c>
      <c r="T15" s="40"/>
    </row>
    <row r="16" spans="1:26" s="3" customFormat="1" ht="15.75" x14ac:dyDescent="0.3">
      <c r="A16" s="10">
        <v>9</v>
      </c>
      <c r="B16" s="64">
        <v>89</v>
      </c>
      <c r="C16" s="69" t="s">
        <v>115</v>
      </c>
      <c r="D16" s="76" t="s">
        <v>113</v>
      </c>
      <c r="E16" s="77">
        <v>2000</v>
      </c>
      <c r="F16" s="55">
        <v>50</v>
      </c>
      <c r="G16" s="56"/>
      <c r="H16" s="51">
        <f t="shared" si="0"/>
        <v>50.1</v>
      </c>
      <c r="I16" s="51">
        <f t="shared" si="1"/>
        <v>0.1</v>
      </c>
      <c r="J16" s="47">
        <f t="shared" si="2"/>
        <v>1</v>
      </c>
      <c r="K16" s="53">
        <f t="shared" si="3"/>
        <v>3</v>
      </c>
      <c r="L16" s="52">
        <v>50</v>
      </c>
      <c r="M16" s="51"/>
      <c r="N16" s="51">
        <f t="shared" si="4"/>
        <v>50.1</v>
      </c>
      <c r="O16" s="51">
        <f t="shared" si="5"/>
        <v>0.1</v>
      </c>
      <c r="P16" s="49">
        <f t="shared" si="6"/>
        <v>1</v>
      </c>
      <c r="Q16" s="53">
        <f t="shared" si="7"/>
        <v>3.5</v>
      </c>
      <c r="R16" s="44">
        <f t="shared" si="8"/>
        <v>3.2403703492039302</v>
      </c>
      <c r="S16" s="50">
        <f t="shared" si="9"/>
        <v>1</v>
      </c>
      <c r="T16" s="40"/>
    </row>
    <row r="17" spans="1:20" s="3" customFormat="1" ht="15.75" x14ac:dyDescent="0.3">
      <c r="A17" s="10">
        <v>10</v>
      </c>
      <c r="B17" s="64">
        <v>60</v>
      </c>
      <c r="C17" s="76" t="s">
        <v>62</v>
      </c>
      <c r="D17" s="76" t="s">
        <v>57</v>
      </c>
      <c r="E17" s="77">
        <v>2000</v>
      </c>
      <c r="F17" s="55">
        <v>50</v>
      </c>
      <c r="G17" s="56"/>
      <c r="H17" s="51">
        <f t="shared" si="0"/>
        <v>50.1</v>
      </c>
      <c r="I17" s="51">
        <f t="shared" si="1"/>
        <v>0.1</v>
      </c>
      <c r="J17" s="47">
        <f t="shared" si="2"/>
        <v>1</v>
      </c>
      <c r="K17" s="53">
        <f t="shared" si="3"/>
        <v>3</v>
      </c>
      <c r="L17" s="52">
        <v>50</v>
      </c>
      <c r="M17" s="51"/>
      <c r="N17" s="51">
        <f t="shared" si="4"/>
        <v>50.1</v>
      </c>
      <c r="O17" s="51">
        <f t="shared" si="5"/>
        <v>0.1</v>
      </c>
      <c r="P17" s="49">
        <f t="shared" si="6"/>
        <v>1</v>
      </c>
      <c r="Q17" s="53">
        <f t="shared" si="7"/>
        <v>3.5</v>
      </c>
      <c r="R17" s="44">
        <f t="shared" si="8"/>
        <v>3.2403703492039302</v>
      </c>
      <c r="S17" s="50">
        <f t="shared" si="9"/>
        <v>1</v>
      </c>
      <c r="T17" s="40"/>
    </row>
  </sheetData>
  <autoFilter ref="A7:T7">
    <filterColumn colId="5" showButton="0"/>
    <filterColumn colId="11" showButton="0"/>
    <sortState ref="A8:T17">
      <sortCondition descending="1" ref="S7"/>
    </sortState>
  </autoFilter>
  <mergeCells count="7">
    <mergeCell ref="V1:Z6"/>
    <mergeCell ref="F7:G7"/>
    <mergeCell ref="L7:M7"/>
    <mergeCell ref="A5:T5"/>
    <mergeCell ref="A3:T3"/>
    <mergeCell ref="A1:T1"/>
    <mergeCell ref="A6:T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P23" sqref="P23"/>
    </sheetView>
  </sheetViews>
  <sheetFormatPr defaultRowHeight="15" x14ac:dyDescent="0.3"/>
  <cols>
    <col min="1" max="1" width="4.7109375" style="1" customWidth="1"/>
    <col min="2" max="2" width="5.42578125" style="1" customWidth="1"/>
    <col min="3" max="3" width="22.42578125" style="1" customWidth="1"/>
    <col min="4" max="4" width="28.42578125" style="1" customWidth="1"/>
    <col min="5" max="5" width="5.28515625" style="1" customWidth="1"/>
    <col min="6" max="6" width="5.28515625" style="3" customWidth="1"/>
    <col min="7" max="7" width="2.5703125" style="3" customWidth="1"/>
    <col min="8" max="9" width="5.28515625" style="3" hidden="1" customWidth="1"/>
    <col min="10" max="10" width="8.140625" style="3" customWidth="1"/>
    <col min="11" max="11" width="7.85546875" style="3" customWidth="1"/>
    <col min="12" max="12" width="5.28515625" style="3" customWidth="1"/>
    <col min="13" max="13" width="2.42578125" style="3" customWidth="1"/>
    <col min="14" max="14" width="8.5703125" style="3" hidden="1" customWidth="1"/>
    <col min="15" max="15" width="8.5703125" style="4" hidden="1" customWidth="1"/>
    <col min="16" max="16" width="8.140625" style="4" customWidth="1"/>
    <col min="17" max="17" width="8.140625" style="3" customWidth="1"/>
    <col min="18" max="19" width="8.140625" style="4" customWidth="1"/>
    <col min="20" max="20" width="8" style="1" customWidth="1"/>
    <col min="21" max="16384" width="9.140625" style="1"/>
  </cols>
  <sheetData>
    <row r="1" spans="1:26" s="34" customFormat="1" ht="27.75" customHeight="1" x14ac:dyDescent="0.35">
      <c r="A1" s="172" t="s">
        <v>18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4"/>
      <c r="V1" s="158" t="s">
        <v>37</v>
      </c>
      <c r="W1" s="159"/>
      <c r="X1" s="159"/>
      <c r="Y1" s="159"/>
      <c r="Z1" s="160"/>
    </row>
    <row r="2" spans="1:26" s="35" customFormat="1" ht="10.5" customHeight="1" x14ac:dyDescent="0.2">
      <c r="V2" s="161"/>
      <c r="W2" s="162"/>
      <c r="X2" s="162"/>
      <c r="Y2" s="162"/>
      <c r="Z2" s="163"/>
    </row>
    <row r="3" spans="1:26" s="35" customFormat="1" ht="21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4"/>
      <c r="V3" s="161"/>
      <c r="W3" s="162"/>
      <c r="X3" s="162"/>
      <c r="Y3" s="162"/>
      <c r="Z3" s="163"/>
    </row>
    <row r="4" spans="1:26" s="35" customFormat="1" ht="16.5" customHeight="1" thickBot="1" x14ac:dyDescent="0.25">
      <c r="V4" s="161"/>
      <c r="W4" s="162"/>
      <c r="X4" s="162"/>
      <c r="Y4" s="162"/>
      <c r="Z4" s="163"/>
    </row>
    <row r="5" spans="1:26" customFormat="1" ht="36" customHeight="1" thickBot="1" x14ac:dyDescent="0.25">
      <c r="A5" s="177" t="s">
        <v>69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9"/>
      <c r="V5" s="161"/>
      <c r="W5" s="162"/>
      <c r="X5" s="162"/>
      <c r="Y5" s="162"/>
      <c r="Z5" s="163"/>
    </row>
    <row r="6" spans="1:26" customFormat="1" ht="39" customHeight="1" x14ac:dyDescent="0.2">
      <c r="A6" s="180" t="s">
        <v>33</v>
      </c>
      <c r="B6" s="181"/>
      <c r="C6" s="181"/>
      <c r="D6" s="181"/>
      <c r="E6" s="181"/>
      <c r="F6" s="182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V6" s="164"/>
      <c r="W6" s="165"/>
      <c r="X6" s="165"/>
      <c r="Y6" s="165"/>
      <c r="Z6" s="166"/>
    </row>
    <row r="7" spans="1:26" s="11" customFormat="1" ht="34.5" customHeight="1" x14ac:dyDescent="0.2">
      <c r="A7" s="54" t="s">
        <v>5</v>
      </c>
      <c r="B7" s="54" t="s">
        <v>6</v>
      </c>
      <c r="C7" s="43" t="s">
        <v>14</v>
      </c>
      <c r="D7" s="43" t="s">
        <v>13</v>
      </c>
      <c r="E7" s="43" t="s">
        <v>23</v>
      </c>
      <c r="F7" s="170" t="s">
        <v>16</v>
      </c>
      <c r="G7" s="171"/>
      <c r="H7" s="82" t="s">
        <v>24</v>
      </c>
      <c r="I7" s="82" t="s">
        <v>25</v>
      </c>
      <c r="J7" s="48" t="s">
        <v>2</v>
      </c>
      <c r="K7" s="48" t="s">
        <v>3</v>
      </c>
      <c r="L7" s="170" t="s">
        <v>15</v>
      </c>
      <c r="M7" s="171"/>
      <c r="N7" s="82" t="s">
        <v>26</v>
      </c>
      <c r="O7" s="82" t="s">
        <v>25</v>
      </c>
      <c r="P7" s="48" t="s">
        <v>2</v>
      </c>
      <c r="Q7" s="48" t="s">
        <v>3</v>
      </c>
      <c r="R7" s="48" t="s">
        <v>27</v>
      </c>
      <c r="S7" s="45" t="s">
        <v>12</v>
      </c>
      <c r="T7" s="43" t="s">
        <v>4</v>
      </c>
    </row>
    <row r="8" spans="1:26" s="3" customFormat="1" ht="15.75" x14ac:dyDescent="0.3">
      <c r="A8" s="10">
        <v>1</v>
      </c>
      <c r="B8" s="64">
        <v>51</v>
      </c>
      <c r="C8" s="76" t="s">
        <v>121</v>
      </c>
      <c r="D8" s="76" t="s">
        <v>87</v>
      </c>
      <c r="E8" s="77">
        <v>1997</v>
      </c>
      <c r="F8" s="55">
        <v>33</v>
      </c>
      <c r="G8" s="56"/>
      <c r="H8" s="51">
        <f>IF(F8="","",F8+I8)</f>
        <v>33.1</v>
      </c>
      <c r="I8" s="51">
        <f>(IF(G8="+",0.2,IF(G8="-",0,0.1)))</f>
        <v>0.1</v>
      </c>
      <c r="J8" s="47">
        <f>RANK(H8,H:H)</f>
        <v>3</v>
      </c>
      <c r="K8" s="53">
        <f>((COUNTIF(J:J,J8))+1)/2+(J8-1)</f>
        <v>3</v>
      </c>
      <c r="L8" s="52">
        <v>25</v>
      </c>
      <c r="M8" s="46" t="s">
        <v>79</v>
      </c>
      <c r="N8" s="51">
        <f>IF(L8="","",L8+O8)</f>
        <v>25.2</v>
      </c>
      <c r="O8" s="51">
        <f>(IF(M8="+",0.2,IF(M8="-",0,0.1)))</f>
        <v>0.2</v>
      </c>
      <c r="P8" s="49">
        <f>RANK(N8,N:N)</f>
        <v>2</v>
      </c>
      <c r="Q8" s="53">
        <f>((COUNTIF(P:P,P8))+1)/2+(P8-1)</f>
        <v>2</v>
      </c>
      <c r="R8" s="44">
        <f>SQRT(K8*Q8)</f>
        <v>2.4494897427831779</v>
      </c>
      <c r="S8" s="50">
        <f>RANK(R8,R:R,1)</f>
        <v>3</v>
      </c>
      <c r="T8" s="40"/>
    </row>
    <row r="9" spans="1:26" s="3" customFormat="1" ht="15.75" x14ac:dyDescent="0.3">
      <c r="A9" s="10">
        <v>2</v>
      </c>
      <c r="B9" s="64">
        <v>89</v>
      </c>
      <c r="C9" s="69" t="s">
        <v>64</v>
      </c>
      <c r="D9" s="76" t="s">
        <v>87</v>
      </c>
      <c r="E9" s="77">
        <v>1998</v>
      </c>
      <c r="F9" s="55">
        <v>50</v>
      </c>
      <c r="G9" s="56"/>
      <c r="H9" s="51">
        <f>IF(F9="","",F9+I9)</f>
        <v>50.1</v>
      </c>
      <c r="I9" s="51">
        <f>(IF(G9="+",0.2,IF(G9="-",0,0.1)))</f>
        <v>0.1</v>
      </c>
      <c r="J9" s="47">
        <f>RANK(H9,H:H)</f>
        <v>1</v>
      </c>
      <c r="K9" s="53">
        <f>((COUNTIF(J:J,J9))+1)/2+(J9-1)</f>
        <v>1.5</v>
      </c>
      <c r="L9" s="52">
        <v>24</v>
      </c>
      <c r="M9" s="46" t="s">
        <v>79</v>
      </c>
      <c r="N9" s="51">
        <f>IF(L9="","",L9+O9)</f>
        <v>24.2</v>
      </c>
      <c r="O9" s="51">
        <f>(IF(M9="+",0.2,IF(M9="-",0,0.1)))</f>
        <v>0.2</v>
      </c>
      <c r="P9" s="49">
        <f>RANK(N9,N:N)</f>
        <v>3</v>
      </c>
      <c r="Q9" s="53">
        <f>((COUNTIF(P:P,P9))+1)/2+(P9-1)</f>
        <v>3</v>
      </c>
      <c r="R9" s="44">
        <f>SQRT(K9*Q9)</f>
        <v>2.1213203435596424</v>
      </c>
      <c r="S9" s="50">
        <f>RANK(R9,R:R,1)</f>
        <v>2</v>
      </c>
      <c r="T9" s="40"/>
    </row>
    <row r="10" spans="1:26" s="3" customFormat="1" ht="15.75" x14ac:dyDescent="0.3">
      <c r="A10" s="10">
        <v>3</v>
      </c>
      <c r="B10" s="64">
        <v>53</v>
      </c>
      <c r="C10" s="69" t="s">
        <v>120</v>
      </c>
      <c r="D10" s="76" t="s">
        <v>87</v>
      </c>
      <c r="E10" s="77">
        <v>1997</v>
      </c>
      <c r="F10" s="55">
        <v>50</v>
      </c>
      <c r="G10" s="56"/>
      <c r="H10" s="51">
        <f>IF(F10="","",F10+I10)</f>
        <v>50.1</v>
      </c>
      <c r="I10" s="51">
        <f>(IF(G10="+",0.2,IF(G10="-",0,0.1)))</f>
        <v>0.1</v>
      </c>
      <c r="J10" s="47">
        <f>RANK(H10,H:H)</f>
        <v>1</v>
      </c>
      <c r="K10" s="53">
        <f>((COUNTIF(J:J,J10))+1)/2+(J10-1)</f>
        <v>1.5</v>
      </c>
      <c r="L10" s="52">
        <v>50</v>
      </c>
      <c r="M10" s="51"/>
      <c r="N10" s="51">
        <f>IF(L10="","",L10+O10)</f>
        <v>50.1</v>
      </c>
      <c r="O10" s="51">
        <f>(IF(M10="+",0.2,IF(M10="-",0,0.1)))</f>
        <v>0.1</v>
      </c>
      <c r="P10" s="49">
        <f>RANK(N10,N:N)</f>
        <v>1</v>
      </c>
      <c r="Q10" s="53">
        <f>((COUNTIF(P:P,P10))+1)/2+(P10-1)</f>
        <v>1</v>
      </c>
      <c r="R10" s="44">
        <f>SQRT(K10*Q10)</f>
        <v>1.2247448713915889</v>
      </c>
      <c r="S10" s="50">
        <f>RANK(R10,R:R,1)</f>
        <v>1</v>
      </c>
      <c r="T10" s="40"/>
    </row>
    <row r="11" spans="1:26" s="3" customFormat="1" hidden="1" x14ac:dyDescent="0.3">
      <c r="A11" s="10">
        <v>4</v>
      </c>
      <c r="B11" s="64"/>
      <c r="C11" s="69"/>
      <c r="D11" s="78"/>
      <c r="E11" s="79"/>
      <c r="F11" s="55"/>
      <c r="G11" s="56"/>
      <c r="H11" s="51"/>
      <c r="I11" s="51"/>
      <c r="J11" s="47"/>
      <c r="K11" s="53"/>
      <c r="L11" s="52"/>
      <c r="M11" s="46"/>
      <c r="N11" s="51"/>
      <c r="O11" s="51"/>
      <c r="P11" s="49"/>
      <c r="Q11" s="53"/>
      <c r="R11" s="44"/>
      <c r="S11" s="50"/>
      <c r="T11" s="39"/>
    </row>
    <row r="12" spans="1:26" s="3" customFormat="1" ht="15.75" hidden="1" x14ac:dyDescent="0.3">
      <c r="A12" s="10">
        <v>5</v>
      </c>
      <c r="B12" s="64"/>
      <c r="C12" s="69"/>
      <c r="D12" s="78"/>
      <c r="E12" s="79"/>
      <c r="F12" s="55"/>
      <c r="G12" s="56"/>
      <c r="H12" s="51"/>
      <c r="I12" s="51"/>
      <c r="J12" s="47"/>
      <c r="K12" s="53"/>
      <c r="L12" s="52"/>
      <c r="M12" s="46"/>
      <c r="N12" s="51"/>
      <c r="O12" s="51"/>
      <c r="P12" s="49"/>
      <c r="Q12" s="53"/>
      <c r="R12" s="44"/>
      <c r="S12" s="50"/>
      <c r="T12" s="40"/>
    </row>
    <row r="13" spans="1:26" s="3" customFormat="1" ht="15.75" hidden="1" x14ac:dyDescent="0.3">
      <c r="A13" s="10">
        <v>6</v>
      </c>
      <c r="B13" s="64"/>
      <c r="C13" s="69"/>
      <c r="D13" s="78"/>
      <c r="E13" s="79"/>
      <c r="F13" s="55"/>
      <c r="G13" s="56"/>
      <c r="H13" s="51"/>
      <c r="I13" s="51"/>
      <c r="J13" s="47"/>
      <c r="K13" s="53"/>
      <c r="L13" s="52"/>
      <c r="M13" s="46"/>
      <c r="N13" s="51"/>
      <c r="O13" s="51"/>
      <c r="P13" s="49"/>
      <c r="Q13" s="53"/>
      <c r="R13" s="44"/>
      <c r="S13" s="50"/>
      <c r="T13" s="40"/>
    </row>
    <row r="14" spans="1:26" s="3" customFormat="1" ht="15.75" hidden="1" x14ac:dyDescent="0.3">
      <c r="A14" s="10">
        <v>7</v>
      </c>
      <c r="B14" s="64"/>
      <c r="C14" s="69"/>
      <c r="D14" s="78"/>
      <c r="E14" s="79"/>
      <c r="F14" s="55"/>
      <c r="G14" s="56"/>
      <c r="H14" s="51"/>
      <c r="I14" s="51"/>
      <c r="J14" s="47"/>
      <c r="K14" s="53"/>
      <c r="L14" s="52"/>
      <c r="M14" s="46"/>
      <c r="N14" s="51"/>
      <c r="O14" s="51"/>
      <c r="P14" s="49"/>
      <c r="Q14" s="53"/>
      <c r="R14" s="44"/>
      <c r="S14" s="50"/>
      <c r="T14" s="40"/>
    </row>
    <row r="15" spans="1:26" s="3" customFormat="1" ht="15.75" hidden="1" x14ac:dyDescent="0.3">
      <c r="A15" s="10">
        <v>8</v>
      </c>
      <c r="B15" s="64"/>
      <c r="C15" s="69"/>
      <c r="D15" s="78"/>
      <c r="E15" s="79"/>
      <c r="F15" s="55"/>
      <c r="G15" s="56"/>
      <c r="H15" s="51"/>
      <c r="I15" s="51"/>
      <c r="J15" s="47"/>
      <c r="K15" s="53"/>
      <c r="L15" s="52"/>
      <c r="M15" s="46"/>
      <c r="N15" s="51"/>
      <c r="O15" s="51"/>
      <c r="P15" s="49"/>
      <c r="Q15" s="53"/>
      <c r="R15" s="44"/>
      <c r="S15" s="50"/>
      <c r="T15" s="40"/>
    </row>
    <row r="16" spans="1:26" s="3" customFormat="1" ht="15.75" hidden="1" x14ac:dyDescent="0.3">
      <c r="A16" s="10">
        <v>9</v>
      </c>
      <c r="B16" s="64"/>
      <c r="C16" s="69"/>
      <c r="D16" s="78"/>
      <c r="E16" s="79"/>
      <c r="F16" s="55"/>
      <c r="G16" s="56"/>
      <c r="H16" s="51"/>
      <c r="I16" s="51"/>
      <c r="J16" s="47"/>
      <c r="K16" s="53"/>
      <c r="L16" s="52"/>
      <c r="M16" s="46"/>
      <c r="N16" s="51"/>
      <c r="O16" s="51"/>
      <c r="P16" s="49"/>
      <c r="Q16" s="53"/>
      <c r="R16" s="44"/>
      <c r="S16" s="50"/>
      <c r="T16" s="40"/>
    </row>
    <row r="17" spans="1:20" s="3" customFormat="1" ht="15.75" hidden="1" x14ac:dyDescent="0.3">
      <c r="A17" s="10">
        <v>10</v>
      </c>
      <c r="B17" s="64"/>
      <c r="C17" s="69"/>
      <c r="D17" s="78"/>
      <c r="E17" s="79"/>
      <c r="F17" s="55"/>
      <c r="G17" s="56"/>
      <c r="H17" s="51"/>
      <c r="I17" s="51"/>
      <c r="J17" s="47"/>
      <c r="K17" s="53"/>
      <c r="L17" s="52"/>
      <c r="M17" s="46"/>
      <c r="N17" s="51"/>
      <c r="O17" s="51"/>
      <c r="P17" s="49"/>
      <c r="Q17" s="53"/>
      <c r="R17" s="44"/>
      <c r="S17" s="50"/>
      <c r="T17" s="40"/>
    </row>
  </sheetData>
  <autoFilter ref="A7:T7">
    <filterColumn colId="5" showButton="0"/>
    <filterColumn colId="11" showButton="0"/>
    <sortState ref="A8:T17">
      <sortCondition descending="1" ref="S7"/>
    </sortState>
  </autoFilter>
  <mergeCells count="7">
    <mergeCell ref="F7:G7"/>
    <mergeCell ref="L7:M7"/>
    <mergeCell ref="A1:T1"/>
    <mergeCell ref="V1:Z6"/>
    <mergeCell ref="A3:T3"/>
    <mergeCell ref="A5:T5"/>
    <mergeCell ref="A6:T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D21" sqref="D21"/>
    </sheetView>
  </sheetViews>
  <sheetFormatPr defaultRowHeight="15" x14ac:dyDescent="0.3"/>
  <cols>
    <col min="1" max="1" width="4.7109375" style="1" customWidth="1"/>
    <col min="2" max="2" width="5.42578125" style="1" customWidth="1"/>
    <col min="3" max="3" width="22.42578125" style="1" customWidth="1"/>
    <col min="4" max="4" width="28.42578125" style="1" customWidth="1"/>
    <col min="5" max="5" width="5.28515625" style="1" customWidth="1"/>
    <col min="6" max="6" width="5.28515625" style="3" customWidth="1"/>
    <col min="7" max="7" width="2.5703125" style="3" customWidth="1"/>
    <col min="8" max="9" width="5.28515625" style="3" hidden="1" customWidth="1"/>
    <col min="10" max="10" width="8.140625" style="3" customWidth="1"/>
    <col min="11" max="11" width="7.85546875" style="3" customWidth="1"/>
    <col min="12" max="12" width="5.28515625" style="3" customWidth="1"/>
    <col min="13" max="13" width="2.42578125" style="3" customWidth="1"/>
    <col min="14" max="14" width="8.5703125" style="3" hidden="1" customWidth="1"/>
    <col min="15" max="15" width="8.5703125" style="4" hidden="1" customWidth="1"/>
    <col min="16" max="16" width="8.140625" style="4" customWidth="1"/>
    <col min="17" max="17" width="8.140625" style="3" customWidth="1"/>
    <col min="18" max="19" width="8.140625" style="4" customWidth="1"/>
    <col min="20" max="20" width="8" style="1" customWidth="1"/>
    <col min="21" max="16384" width="9.140625" style="1"/>
  </cols>
  <sheetData>
    <row r="1" spans="1:26" s="34" customFormat="1" ht="27.75" customHeight="1" x14ac:dyDescent="0.35">
      <c r="A1" s="172" t="s">
        <v>18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4"/>
      <c r="V1" s="158" t="s">
        <v>37</v>
      </c>
      <c r="W1" s="159"/>
      <c r="X1" s="159"/>
      <c r="Y1" s="159"/>
      <c r="Z1" s="160"/>
    </row>
    <row r="2" spans="1:26" s="35" customFormat="1" ht="10.5" customHeight="1" x14ac:dyDescent="0.2">
      <c r="V2" s="161"/>
      <c r="W2" s="162"/>
      <c r="X2" s="162"/>
      <c r="Y2" s="162"/>
      <c r="Z2" s="163"/>
    </row>
    <row r="3" spans="1:26" s="35" customFormat="1" ht="21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4"/>
      <c r="V3" s="161"/>
      <c r="W3" s="162"/>
      <c r="X3" s="162"/>
      <c r="Y3" s="162"/>
      <c r="Z3" s="163"/>
    </row>
    <row r="4" spans="1:26" s="35" customFormat="1" ht="16.5" customHeight="1" thickBot="1" x14ac:dyDescent="0.25">
      <c r="V4" s="161"/>
      <c r="W4" s="162"/>
      <c r="X4" s="162"/>
      <c r="Y4" s="162"/>
      <c r="Z4" s="163"/>
    </row>
    <row r="5" spans="1:26" customFormat="1" ht="36" customHeight="1" thickBot="1" x14ac:dyDescent="0.25">
      <c r="A5" s="177" t="s">
        <v>70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9"/>
      <c r="V5" s="161"/>
      <c r="W5" s="162"/>
      <c r="X5" s="162"/>
      <c r="Y5" s="162"/>
      <c r="Z5" s="163"/>
    </row>
    <row r="6" spans="1:26" customFormat="1" ht="39" customHeight="1" x14ac:dyDescent="0.2">
      <c r="A6" s="180" t="s">
        <v>33</v>
      </c>
      <c r="B6" s="181"/>
      <c r="C6" s="181"/>
      <c r="D6" s="181"/>
      <c r="E6" s="181"/>
      <c r="F6" s="182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V6" s="164"/>
      <c r="W6" s="165"/>
      <c r="X6" s="165"/>
      <c r="Y6" s="165"/>
      <c r="Z6" s="166"/>
    </row>
    <row r="7" spans="1:26" s="11" customFormat="1" ht="34.5" customHeight="1" x14ac:dyDescent="0.2">
      <c r="A7" s="54" t="s">
        <v>5</v>
      </c>
      <c r="B7" s="54" t="s">
        <v>6</v>
      </c>
      <c r="C7" s="43" t="s">
        <v>14</v>
      </c>
      <c r="D7" s="43" t="s">
        <v>13</v>
      </c>
      <c r="E7" s="43" t="s">
        <v>23</v>
      </c>
      <c r="F7" s="170" t="s">
        <v>16</v>
      </c>
      <c r="G7" s="171"/>
      <c r="H7" s="82" t="s">
        <v>24</v>
      </c>
      <c r="I7" s="82" t="s">
        <v>25</v>
      </c>
      <c r="J7" s="48" t="s">
        <v>2</v>
      </c>
      <c r="K7" s="48" t="s">
        <v>3</v>
      </c>
      <c r="L7" s="170" t="s">
        <v>15</v>
      </c>
      <c r="M7" s="171"/>
      <c r="N7" s="82" t="s">
        <v>26</v>
      </c>
      <c r="O7" s="82" t="s">
        <v>25</v>
      </c>
      <c r="P7" s="48" t="s">
        <v>2</v>
      </c>
      <c r="Q7" s="48" t="s">
        <v>3</v>
      </c>
      <c r="R7" s="48" t="s">
        <v>27</v>
      </c>
      <c r="S7" s="45" t="s">
        <v>12</v>
      </c>
      <c r="T7" s="43" t="s">
        <v>4</v>
      </c>
    </row>
    <row r="8" spans="1:26" s="3" customFormat="1" ht="15.75" x14ac:dyDescent="0.3">
      <c r="A8" s="10">
        <v>1</v>
      </c>
      <c r="B8" s="64">
        <v>54</v>
      </c>
      <c r="C8" s="76" t="s">
        <v>123</v>
      </c>
      <c r="D8" s="76" t="s">
        <v>87</v>
      </c>
      <c r="E8" s="77">
        <v>1998</v>
      </c>
      <c r="F8" s="55">
        <v>19</v>
      </c>
      <c r="G8" s="56" t="s">
        <v>79</v>
      </c>
      <c r="H8" s="51">
        <f t="shared" ref="H8:H14" si="0">IF(F8="","",F8+I8)</f>
        <v>19.2</v>
      </c>
      <c r="I8" s="51">
        <f t="shared" ref="I8:I14" si="1">(IF(G8="+",0.2,IF(G8="-",0,0.1)))</f>
        <v>0.2</v>
      </c>
      <c r="J8" s="47">
        <f t="shared" ref="J8:J14" si="2">RANK(H8,H:H)</f>
        <v>7</v>
      </c>
      <c r="K8" s="53">
        <f t="shared" ref="K8:K14" si="3">((COUNTIF(J:J,J8))+1)/2+(J8-1)</f>
        <v>7</v>
      </c>
      <c r="L8" s="52">
        <v>13</v>
      </c>
      <c r="M8" s="46" t="s">
        <v>79</v>
      </c>
      <c r="N8" s="51">
        <f t="shared" ref="N8:N14" si="4">IF(L8="","",L8+O8)</f>
        <v>13.2</v>
      </c>
      <c r="O8" s="51">
        <f t="shared" ref="O8:O14" si="5">(IF(M8="+",0.2,IF(M8="-",0,0.1)))</f>
        <v>0.2</v>
      </c>
      <c r="P8" s="49">
        <f t="shared" ref="P8:P14" si="6">RANK(N8,N:N)</f>
        <v>7</v>
      </c>
      <c r="Q8" s="53">
        <f t="shared" ref="Q8:Q14" si="7">((COUNTIF(P:P,P8))+1)/2+(P8-1)</f>
        <v>7</v>
      </c>
      <c r="R8" s="44">
        <f t="shared" ref="R8:R14" si="8">SQRT(K8*Q8)</f>
        <v>7</v>
      </c>
      <c r="S8" s="50">
        <f t="shared" ref="S8:S14" si="9">RANK(R8,R:R,1)</f>
        <v>7</v>
      </c>
      <c r="T8" s="40"/>
    </row>
    <row r="9" spans="1:26" s="3" customFormat="1" ht="15.75" x14ac:dyDescent="0.3">
      <c r="A9" s="10">
        <v>2</v>
      </c>
      <c r="B9" s="64">
        <v>75</v>
      </c>
      <c r="C9" s="69" t="s">
        <v>74</v>
      </c>
      <c r="D9" s="76" t="s">
        <v>86</v>
      </c>
      <c r="E9" s="77">
        <v>1998</v>
      </c>
      <c r="F9" s="55">
        <v>27</v>
      </c>
      <c r="G9" s="56" t="s">
        <v>79</v>
      </c>
      <c r="H9" s="51">
        <f t="shared" si="0"/>
        <v>27.2</v>
      </c>
      <c r="I9" s="51">
        <f t="shared" si="1"/>
        <v>0.2</v>
      </c>
      <c r="J9" s="47">
        <f t="shared" si="2"/>
        <v>6</v>
      </c>
      <c r="K9" s="53">
        <f t="shared" si="3"/>
        <v>6</v>
      </c>
      <c r="L9" s="52">
        <v>15</v>
      </c>
      <c r="M9" s="51" t="s">
        <v>79</v>
      </c>
      <c r="N9" s="51">
        <f t="shared" si="4"/>
        <v>15.2</v>
      </c>
      <c r="O9" s="51">
        <f t="shared" si="5"/>
        <v>0.2</v>
      </c>
      <c r="P9" s="49">
        <f t="shared" si="6"/>
        <v>6</v>
      </c>
      <c r="Q9" s="53">
        <f t="shared" si="7"/>
        <v>6</v>
      </c>
      <c r="R9" s="44">
        <f t="shared" si="8"/>
        <v>6</v>
      </c>
      <c r="S9" s="50">
        <f t="shared" si="9"/>
        <v>6</v>
      </c>
      <c r="T9" s="40"/>
    </row>
    <row r="10" spans="1:26" s="3" customFormat="1" ht="15.75" x14ac:dyDescent="0.3">
      <c r="A10" s="10">
        <v>3</v>
      </c>
      <c r="B10" s="64">
        <v>52</v>
      </c>
      <c r="C10" s="76" t="s">
        <v>125</v>
      </c>
      <c r="D10" s="76" t="s">
        <v>87</v>
      </c>
      <c r="E10" s="77">
        <v>1997</v>
      </c>
      <c r="F10" s="55">
        <v>34</v>
      </c>
      <c r="G10" s="56" t="s">
        <v>79</v>
      </c>
      <c r="H10" s="51">
        <f t="shared" si="0"/>
        <v>34.200000000000003</v>
      </c>
      <c r="I10" s="51">
        <f t="shared" si="1"/>
        <v>0.2</v>
      </c>
      <c r="J10" s="47">
        <f t="shared" si="2"/>
        <v>5</v>
      </c>
      <c r="K10" s="53">
        <f t="shared" si="3"/>
        <v>5</v>
      </c>
      <c r="L10" s="52">
        <v>33</v>
      </c>
      <c r="M10" s="46" t="s">
        <v>79</v>
      </c>
      <c r="N10" s="51">
        <f t="shared" si="4"/>
        <v>33.200000000000003</v>
      </c>
      <c r="O10" s="51">
        <f t="shared" si="5"/>
        <v>0.2</v>
      </c>
      <c r="P10" s="49">
        <f t="shared" si="6"/>
        <v>5</v>
      </c>
      <c r="Q10" s="53">
        <f t="shared" si="7"/>
        <v>5</v>
      </c>
      <c r="R10" s="44">
        <f t="shared" si="8"/>
        <v>5</v>
      </c>
      <c r="S10" s="50">
        <f t="shared" si="9"/>
        <v>5</v>
      </c>
      <c r="T10" s="40"/>
    </row>
    <row r="11" spans="1:26" s="3" customFormat="1" ht="15.75" x14ac:dyDescent="0.3">
      <c r="A11" s="10">
        <v>4</v>
      </c>
      <c r="B11" s="64">
        <v>71</v>
      </c>
      <c r="C11" s="76" t="s">
        <v>126</v>
      </c>
      <c r="D11" s="76" t="s">
        <v>86</v>
      </c>
      <c r="E11" s="77">
        <v>1997</v>
      </c>
      <c r="F11" s="55">
        <v>50</v>
      </c>
      <c r="G11" s="56"/>
      <c r="H11" s="51">
        <f t="shared" si="0"/>
        <v>50.1</v>
      </c>
      <c r="I11" s="51">
        <f t="shared" si="1"/>
        <v>0.1</v>
      </c>
      <c r="J11" s="47">
        <f t="shared" si="2"/>
        <v>1</v>
      </c>
      <c r="K11" s="53">
        <f t="shared" si="3"/>
        <v>2.5</v>
      </c>
      <c r="L11" s="52">
        <v>50</v>
      </c>
      <c r="M11" s="46"/>
      <c r="N11" s="51">
        <f t="shared" si="4"/>
        <v>50.1</v>
      </c>
      <c r="O11" s="51">
        <f t="shared" si="5"/>
        <v>0.1</v>
      </c>
      <c r="P11" s="49">
        <f t="shared" si="6"/>
        <v>1</v>
      </c>
      <c r="Q11" s="53">
        <f t="shared" si="7"/>
        <v>2.5</v>
      </c>
      <c r="R11" s="44">
        <f t="shared" si="8"/>
        <v>2.5</v>
      </c>
      <c r="S11" s="50">
        <f t="shared" si="9"/>
        <v>1</v>
      </c>
      <c r="T11" s="40"/>
    </row>
    <row r="12" spans="1:26" s="3" customFormat="1" ht="15.75" x14ac:dyDescent="0.3">
      <c r="A12" s="10">
        <v>5</v>
      </c>
      <c r="B12" s="64">
        <v>56</v>
      </c>
      <c r="C12" s="69" t="s">
        <v>122</v>
      </c>
      <c r="D12" s="76" t="s">
        <v>87</v>
      </c>
      <c r="E12" s="77">
        <v>1998</v>
      </c>
      <c r="F12" s="55">
        <v>50</v>
      </c>
      <c r="G12" s="56"/>
      <c r="H12" s="51">
        <f t="shared" si="0"/>
        <v>50.1</v>
      </c>
      <c r="I12" s="51">
        <f t="shared" si="1"/>
        <v>0.1</v>
      </c>
      <c r="J12" s="47">
        <f t="shared" si="2"/>
        <v>1</v>
      </c>
      <c r="K12" s="53">
        <f t="shared" si="3"/>
        <v>2.5</v>
      </c>
      <c r="L12" s="52">
        <v>50</v>
      </c>
      <c r="M12" s="51"/>
      <c r="N12" s="51">
        <f t="shared" si="4"/>
        <v>50.1</v>
      </c>
      <c r="O12" s="51">
        <f t="shared" si="5"/>
        <v>0.1</v>
      </c>
      <c r="P12" s="49">
        <f t="shared" si="6"/>
        <v>1</v>
      </c>
      <c r="Q12" s="53">
        <f t="shared" si="7"/>
        <v>2.5</v>
      </c>
      <c r="R12" s="44">
        <f t="shared" si="8"/>
        <v>2.5</v>
      </c>
      <c r="S12" s="50">
        <f t="shared" si="9"/>
        <v>1</v>
      </c>
      <c r="T12" s="40"/>
    </row>
    <row r="13" spans="1:26" s="3" customFormat="1" ht="15.75" x14ac:dyDescent="0.3">
      <c r="A13" s="10">
        <v>6</v>
      </c>
      <c r="B13" s="64">
        <v>96</v>
      </c>
      <c r="C13" s="69" t="s">
        <v>127</v>
      </c>
      <c r="D13" s="65" t="s">
        <v>128</v>
      </c>
      <c r="E13" s="70">
        <v>1997</v>
      </c>
      <c r="F13" s="55">
        <v>50</v>
      </c>
      <c r="G13" s="56"/>
      <c r="H13" s="51">
        <f t="shared" si="0"/>
        <v>50.1</v>
      </c>
      <c r="I13" s="51">
        <f t="shared" si="1"/>
        <v>0.1</v>
      </c>
      <c r="J13" s="47">
        <f t="shared" si="2"/>
        <v>1</v>
      </c>
      <c r="K13" s="53">
        <f t="shared" si="3"/>
        <v>2.5</v>
      </c>
      <c r="L13" s="52">
        <v>50</v>
      </c>
      <c r="M13" s="51"/>
      <c r="N13" s="51">
        <f t="shared" si="4"/>
        <v>50.1</v>
      </c>
      <c r="O13" s="51">
        <f t="shared" si="5"/>
        <v>0.1</v>
      </c>
      <c r="P13" s="49">
        <f t="shared" si="6"/>
        <v>1</v>
      </c>
      <c r="Q13" s="53">
        <f t="shared" si="7"/>
        <v>2.5</v>
      </c>
      <c r="R13" s="44">
        <f t="shared" si="8"/>
        <v>2.5</v>
      </c>
      <c r="S13" s="50">
        <f t="shared" si="9"/>
        <v>1</v>
      </c>
      <c r="T13" s="40"/>
    </row>
    <row r="14" spans="1:26" s="3" customFormat="1" x14ac:dyDescent="0.3">
      <c r="A14" s="10">
        <v>7</v>
      </c>
      <c r="B14" s="64">
        <v>99</v>
      </c>
      <c r="C14" s="69" t="s">
        <v>124</v>
      </c>
      <c r="D14" s="76" t="s">
        <v>96</v>
      </c>
      <c r="E14" s="77">
        <v>1997</v>
      </c>
      <c r="F14" s="55">
        <v>50</v>
      </c>
      <c r="G14" s="56"/>
      <c r="H14" s="51">
        <f t="shared" si="0"/>
        <v>50.1</v>
      </c>
      <c r="I14" s="51">
        <f t="shared" si="1"/>
        <v>0.1</v>
      </c>
      <c r="J14" s="47">
        <f t="shared" si="2"/>
        <v>1</v>
      </c>
      <c r="K14" s="53">
        <f t="shared" si="3"/>
        <v>2.5</v>
      </c>
      <c r="L14" s="52">
        <v>50</v>
      </c>
      <c r="M14" s="51"/>
      <c r="N14" s="51">
        <f t="shared" si="4"/>
        <v>50.1</v>
      </c>
      <c r="O14" s="51">
        <f t="shared" si="5"/>
        <v>0.1</v>
      </c>
      <c r="P14" s="49">
        <f t="shared" si="6"/>
        <v>1</v>
      </c>
      <c r="Q14" s="53">
        <f t="shared" si="7"/>
        <v>2.5</v>
      </c>
      <c r="R14" s="44">
        <f t="shared" si="8"/>
        <v>2.5</v>
      </c>
      <c r="S14" s="50">
        <f t="shared" si="9"/>
        <v>1</v>
      </c>
      <c r="T14" s="39"/>
    </row>
    <row r="15" spans="1:26" s="3" customFormat="1" ht="15.75" hidden="1" x14ac:dyDescent="0.3">
      <c r="A15" s="10">
        <v>8</v>
      </c>
      <c r="B15" s="64"/>
      <c r="C15" s="69"/>
      <c r="D15" s="78"/>
      <c r="E15" s="79"/>
      <c r="F15" s="55"/>
      <c r="G15" s="56"/>
      <c r="H15" s="51"/>
      <c r="I15" s="51"/>
      <c r="J15" s="47"/>
      <c r="K15" s="53"/>
      <c r="L15" s="52"/>
      <c r="M15" s="46"/>
      <c r="N15" s="51"/>
      <c r="O15" s="51"/>
      <c r="P15" s="49"/>
      <c r="Q15" s="53"/>
      <c r="R15" s="44"/>
      <c r="S15" s="50"/>
      <c r="T15" s="40"/>
    </row>
    <row r="16" spans="1:26" s="3" customFormat="1" ht="15.75" hidden="1" x14ac:dyDescent="0.3">
      <c r="A16" s="10">
        <v>9</v>
      </c>
      <c r="B16" s="64"/>
      <c r="C16" s="69"/>
      <c r="D16" s="78"/>
      <c r="E16" s="79"/>
      <c r="F16" s="55"/>
      <c r="G16" s="56"/>
      <c r="H16" s="51"/>
      <c r="I16" s="51"/>
      <c r="J16" s="47"/>
      <c r="K16" s="53"/>
      <c r="L16" s="52"/>
      <c r="M16" s="46"/>
      <c r="N16" s="51"/>
      <c r="O16" s="51"/>
      <c r="P16" s="49"/>
      <c r="Q16" s="53"/>
      <c r="R16" s="44"/>
      <c r="S16" s="50"/>
      <c r="T16" s="40"/>
    </row>
    <row r="17" spans="1:20" s="3" customFormat="1" ht="15.75" hidden="1" x14ac:dyDescent="0.3">
      <c r="A17" s="10">
        <v>10</v>
      </c>
      <c r="B17" s="64"/>
      <c r="C17" s="69"/>
      <c r="D17" s="78"/>
      <c r="E17" s="79"/>
      <c r="F17" s="55"/>
      <c r="G17" s="56"/>
      <c r="H17" s="51"/>
      <c r="I17" s="51"/>
      <c r="J17" s="47"/>
      <c r="K17" s="53"/>
      <c r="L17" s="52"/>
      <c r="M17" s="46"/>
      <c r="N17" s="51"/>
      <c r="O17" s="51"/>
      <c r="P17" s="49"/>
      <c r="Q17" s="53"/>
      <c r="R17" s="44"/>
      <c r="S17" s="50"/>
      <c r="T17" s="40"/>
    </row>
  </sheetData>
  <autoFilter ref="A7:T7">
    <filterColumn colId="5" showButton="0"/>
    <filterColumn colId="11" showButton="0"/>
    <sortState ref="A8:T14">
      <sortCondition descending="1" ref="S7"/>
    </sortState>
  </autoFilter>
  <mergeCells count="7">
    <mergeCell ref="F7:G7"/>
    <mergeCell ref="L7:M7"/>
    <mergeCell ref="A1:T1"/>
    <mergeCell ref="V1:Z6"/>
    <mergeCell ref="A3:T3"/>
    <mergeCell ref="A5:T5"/>
    <mergeCell ref="A6:T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P25" sqref="P25"/>
    </sheetView>
  </sheetViews>
  <sheetFormatPr defaultRowHeight="15" x14ac:dyDescent="0.3"/>
  <cols>
    <col min="1" max="1" width="4.7109375" style="1" customWidth="1"/>
    <col min="2" max="2" width="5.42578125" style="1" customWidth="1"/>
    <col min="3" max="3" width="22.42578125" style="1" customWidth="1"/>
    <col min="4" max="4" width="28.42578125" style="1" customWidth="1"/>
    <col min="5" max="5" width="5.28515625" style="1" customWidth="1"/>
    <col min="6" max="6" width="5.28515625" style="3" customWidth="1"/>
    <col min="7" max="7" width="2.5703125" style="3" customWidth="1"/>
    <col min="8" max="9" width="5.28515625" style="3" hidden="1" customWidth="1"/>
    <col min="10" max="10" width="8.140625" style="3" customWidth="1"/>
    <col min="11" max="11" width="7.85546875" style="3" customWidth="1"/>
    <col min="12" max="12" width="5.28515625" style="3" customWidth="1"/>
    <col min="13" max="13" width="2.42578125" style="3" customWidth="1"/>
    <col min="14" max="14" width="8.5703125" style="3" hidden="1" customWidth="1"/>
    <col min="15" max="15" width="8.5703125" style="4" hidden="1" customWidth="1"/>
    <col min="16" max="16" width="8.140625" style="4" customWidth="1"/>
    <col min="17" max="17" width="8.140625" style="3" customWidth="1"/>
    <col min="18" max="19" width="8.140625" style="4" customWidth="1"/>
    <col min="20" max="20" width="8" style="1" customWidth="1"/>
    <col min="21" max="16384" width="9.140625" style="1"/>
  </cols>
  <sheetData>
    <row r="1" spans="1:26" s="34" customFormat="1" ht="27.75" customHeight="1" x14ac:dyDescent="0.35">
      <c r="A1" s="172" t="s">
        <v>18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4"/>
      <c r="V1" s="158" t="s">
        <v>37</v>
      </c>
      <c r="W1" s="159"/>
      <c r="X1" s="159"/>
      <c r="Y1" s="159"/>
      <c r="Z1" s="160"/>
    </row>
    <row r="2" spans="1:26" s="35" customFormat="1" ht="10.5" customHeight="1" x14ac:dyDescent="0.2">
      <c r="V2" s="161"/>
      <c r="W2" s="162"/>
      <c r="X2" s="162"/>
      <c r="Y2" s="162"/>
      <c r="Z2" s="163"/>
    </row>
    <row r="3" spans="1:26" s="35" customFormat="1" ht="21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4"/>
      <c r="V3" s="161"/>
      <c r="W3" s="162"/>
      <c r="X3" s="162"/>
      <c r="Y3" s="162"/>
      <c r="Z3" s="163"/>
    </row>
    <row r="4" spans="1:26" s="35" customFormat="1" ht="16.5" customHeight="1" thickBot="1" x14ac:dyDescent="0.25">
      <c r="V4" s="161"/>
      <c r="W4" s="162"/>
      <c r="X4" s="162"/>
      <c r="Y4" s="162"/>
      <c r="Z4" s="163"/>
    </row>
    <row r="5" spans="1:26" customFormat="1" ht="36" customHeight="1" thickBot="1" x14ac:dyDescent="0.25">
      <c r="A5" s="177" t="s">
        <v>71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9"/>
      <c r="V5" s="161"/>
      <c r="W5" s="162"/>
      <c r="X5" s="162"/>
      <c r="Y5" s="162"/>
      <c r="Z5" s="163"/>
    </row>
    <row r="6" spans="1:26" customFormat="1" ht="39" customHeight="1" x14ac:dyDescent="0.2">
      <c r="A6" s="180" t="s">
        <v>33</v>
      </c>
      <c r="B6" s="181"/>
      <c r="C6" s="181"/>
      <c r="D6" s="181"/>
      <c r="E6" s="181"/>
      <c r="F6" s="182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V6" s="164"/>
      <c r="W6" s="165"/>
      <c r="X6" s="165"/>
      <c r="Y6" s="165"/>
      <c r="Z6" s="166"/>
    </row>
    <row r="7" spans="1:26" s="11" customFormat="1" ht="34.5" customHeight="1" x14ac:dyDescent="0.2">
      <c r="A7" s="54" t="s">
        <v>5</v>
      </c>
      <c r="B7" s="54" t="s">
        <v>6</v>
      </c>
      <c r="C7" s="43" t="s">
        <v>14</v>
      </c>
      <c r="D7" s="43" t="s">
        <v>13</v>
      </c>
      <c r="E7" s="43" t="s">
        <v>23</v>
      </c>
      <c r="F7" s="170" t="s">
        <v>16</v>
      </c>
      <c r="G7" s="171"/>
      <c r="H7" s="81" t="s">
        <v>24</v>
      </c>
      <c r="I7" s="81" t="s">
        <v>25</v>
      </c>
      <c r="J7" s="48" t="s">
        <v>2</v>
      </c>
      <c r="K7" s="48" t="s">
        <v>3</v>
      </c>
      <c r="L7" s="170" t="s">
        <v>15</v>
      </c>
      <c r="M7" s="171"/>
      <c r="N7" s="81" t="s">
        <v>26</v>
      </c>
      <c r="O7" s="81" t="s">
        <v>25</v>
      </c>
      <c r="P7" s="48" t="s">
        <v>2</v>
      </c>
      <c r="Q7" s="48" t="s">
        <v>3</v>
      </c>
      <c r="R7" s="48" t="s">
        <v>27</v>
      </c>
      <c r="S7" s="45" t="s">
        <v>12</v>
      </c>
      <c r="T7" s="43" t="s">
        <v>4</v>
      </c>
    </row>
    <row r="8" spans="1:26" s="3" customFormat="1" x14ac:dyDescent="0.3">
      <c r="A8" s="10">
        <v>1</v>
      </c>
      <c r="B8" s="64">
        <v>70</v>
      </c>
      <c r="C8" s="76" t="s">
        <v>131</v>
      </c>
      <c r="D8" s="76" t="s">
        <v>86</v>
      </c>
      <c r="E8" s="77">
        <v>1996</v>
      </c>
      <c r="F8" s="55">
        <v>50</v>
      </c>
      <c r="G8" s="56"/>
      <c r="H8" s="51">
        <f>IF(F8="","",F8+I8)</f>
        <v>50.1</v>
      </c>
      <c r="I8" s="51">
        <f>(IF(G8="+",0.2,IF(G8="-",0,0.1)))</f>
        <v>0.1</v>
      </c>
      <c r="J8" s="47">
        <f>RANK(H8,H:H)</f>
        <v>1</v>
      </c>
      <c r="K8" s="53">
        <f>((COUNTIF(J:J,J8))+1)/2+(J8-1)</f>
        <v>2.5</v>
      </c>
      <c r="L8" s="52">
        <v>26</v>
      </c>
      <c r="M8" s="46" t="s">
        <v>79</v>
      </c>
      <c r="N8" s="51">
        <f>IF(L8="","",L8+O8)</f>
        <v>26.2</v>
      </c>
      <c r="O8" s="51">
        <f>(IF(M8="+",0.2,IF(M8="-",0,0.1)))</f>
        <v>0.2</v>
      </c>
      <c r="P8" s="49">
        <f>RANK(N8,N:N)</f>
        <v>4</v>
      </c>
      <c r="Q8" s="53">
        <f>((COUNTIF(P:P,P8))+1)/2+(P8-1)</f>
        <v>4</v>
      </c>
      <c r="R8" s="44">
        <f>SQRT(K8*Q8)</f>
        <v>3.1622776601683795</v>
      </c>
      <c r="S8" s="50">
        <f>RANK(R8,R:R,1)</f>
        <v>4</v>
      </c>
      <c r="T8" s="39"/>
    </row>
    <row r="9" spans="1:26" s="3" customFormat="1" ht="15.75" x14ac:dyDescent="0.3">
      <c r="A9" s="10">
        <v>2</v>
      </c>
      <c r="B9" s="64">
        <v>88</v>
      </c>
      <c r="C9" s="69" t="s">
        <v>132</v>
      </c>
      <c r="D9" s="76" t="s">
        <v>133</v>
      </c>
      <c r="E9" s="77">
        <v>1995</v>
      </c>
      <c r="F9" s="55">
        <v>50</v>
      </c>
      <c r="G9" s="56"/>
      <c r="H9" s="51">
        <f>IF(F9="","",F9+I9)</f>
        <v>50.1</v>
      </c>
      <c r="I9" s="51">
        <f>(IF(G9="+",0.2,IF(G9="-",0,0.1)))</f>
        <v>0.1</v>
      </c>
      <c r="J9" s="47">
        <f>RANK(H9,H:H)</f>
        <v>1</v>
      </c>
      <c r="K9" s="53">
        <f>((COUNTIF(J:J,J9))+1)/2+(J9-1)</f>
        <v>2.5</v>
      </c>
      <c r="L9" s="52">
        <v>50</v>
      </c>
      <c r="M9" s="51"/>
      <c r="N9" s="51">
        <f>IF(L9="","",L9+O9)</f>
        <v>50.1</v>
      </c>
      <c r="O9" s="51">
        <f>(IF(M9="+",0.2,IF(M9="-",0,0.1)))</f>
        <v>0.1</v>
      </c>
      <c r="P9" s="49">
        <f>RANK(N9,N:N)</f>
        <v>1</v>
      </c>
      <c r="Q9" s="53">
        <f>((COUNTIF(P:P,P9))+1)/2+(P9-1)</f>
        <v>2</v>
      </c>
      <c r="R9" s="44">
        <f>SQRT(K9*Q9)</f>
        <v>2.2360679774997898</v>
      </c>
      <c r="S9" s="50">
        <f>RANK(R9,R:R,1)</f>
        <v>1</v>
      </c>
      <c r="T9" s="40"/>
    </row>
    <row r="10" spans="1:26" s="3" customFormat="1" ht="15.75" x14ac:dyDescent="0.3">
      <c r="A10" s="10">
        <v>3</v>
      </c>
      <c r="B10" s="64">
        <v>72</v>
      </c>
      <c r="C10" s="69" t="s">
        <v>129</v>
      </c>
      <c r="D10" s="76" t="s">
        <v>86</v>
      </c>
      <c r="E10" s="77">
        <v>1996</v>
      </c>
      <c r="F10" s="55">
        <v>50</v>
      </c>
      <c r="G10" s="56"/>
      <c r="H10" s="51">
        <f>IF(F10="","",F10+I10)</f>
        <v>50.1</v>
      </c>
      <c r="I10" s="51">
        <f>(IF(G10="+",0.2,IF(G10="-",0,0.1)))</f>
        <v>0.1</v>
      </c>
      <c r="J10" s="47">
        <f>RANK(H10,H:H)</f>
        <v>1</v>
      </c>
      <c r="K10" s="53">
        <f>((COUNTIF(J:J,J10))+1)/2+(J10-1)</f>
        <v>2.5</v>
      </c>
      <c r="L10" s="52">
        <v>50</v>
      </c>
      <c r="M10" s="46"/>
      <c r="N10" s="51">
        <f>IF(L10="","",L10+O10)</f>
        <v>50.1</v>
      </c>
      <c r="O10" s="51">
        <f>(IF(M10="+",0.2,IF(M10="-",0,0.1)))</f>
        <v>0.1</v>
      </c>
      <c r="P10" s="49">
        <f>RANK(N10,N:N)</f>
        <v>1</v>
      </c>
      <c r="Q10" s="53">
        <f>((COUNTIF(P:P,P10))+1)/2+(P10-1)</f>
        <v>2</v>
      </c>
      <c r="R10" s="44">
        <f>SQRT(K10*Q10)</f>
        <v>2.2360679774997898</v>
      </c>
      <c r="S10" s="50">
        <f>RANK(R10,R:R,1)</f>
        <v>1</v>
      </c>
      <c r="T10" s="40"/>
    </row>
    <row r="11" spans="1:26" s="3" customFormat="1" ht="15.75" x14ac:dyDescent="0.3">
      <c r="A11" s="10">
        <v>4</v>
      </c>
      <c r="B11" s="64">
        <v>81</v>
      </c>
      <c r="C11" s="69" t="s">
        <v>130</v>
      </c>
      <c r="D11" s="76" t="s">
        <v>96</v>
      </c>
      <c r="E11" s="77">
        <v>1995</v>
      </c>
      <c r="F11" s="55">
        <v>50</v>
      </c>
      <c r="G11" s="56"/>
      <c r="H11" s="51">
        <f>IF(F11="","",F11+I11)</f>
        <v>50.1</v>
      </c>
      <c r="I11" s="51">
        <f>(IF(G11="+",0.2,IF(G11="-",0,0.1)))</f>
        <v>0.1</v>
      </c>
      <c r="J11" s="47">
        <f>RANK(H11,H:H)</f>
        <v>1</v>
      </c>
      <c r="K11" s="53">
        <f>((COUNTIF(J:J,J11))+1)/2+(J11-1)</f>
        <v>2.5</v>
      </c>
      <c r="L11" s="52">
        <v>50</v>
      </c>
      <c r="M11" s="51"/>
      <c r="N11" s="51">
        <f>IF(L11="","",L11+O11)</f>
        <v>50.1</v>
      </c>
      <c r="O11" s="51">
        <f>(IF(M11="+",0.2,IF(M11="-",0,0.1)))</f>
        <v>0.1</v>
      </c>
      <c r="P11" s="49">
        <f>RANK(N11,N:N)</f>
        <v>1</v>
      </c>
      <c r="Q11" s="53">
        <f>((COUNTIF(P:P,P11))+1)/2+(P11-1)</f>
        <v>2</v>
      </c>
      <c r="R11" s="44">
        <f>SQRT(K11*Q11)</f>
        <v>2.2360679774997898</v>
      </c>
      <c r="S11" s="50">
        <f>RANK(R11,R:R,1)</f>
        <v>1</v>
      </c>
      <c r="T11" s="40"/>
    </row>
    <row r="12" spans="1:26" s="3" customFormat="1" ht="15.75" hidden="1" x14ac:dyDescent="0.3">
      <c r="A12" s="10">
        <v>5</v>
      </c>
      <c r="B12" s="64"/>
      <c r="C12" s="69"/>
      <c r="D12" s="78"/>
      <c r="E12" s="79"/>
      <c r="F12" s="55"/>
      <c r="G12" s="56"/>
      <c r="H12" s="51"/>
      <c r="I12" s="51"/>
      <c r="J12" s="47"/>
      <c r="K12" s="53"/>
      <c r="L12" s="52"/>
      <c r="M12" s="46"/>
      <c r="N12" s="51"/>
      <c r="O12" s="51"/>
      <c r="P12" s="49"/>
      <c r="Q12" s="53"/>
      <c r="R12" s="44"/>
      <c r="S12" s="50"/>
      <c r="T12" s="40"/>
    </row>
    <row r="13" spans="1:26" s="3" customFormat="1" ht="15.75" hidden="1" x14ac:dyDescent="0.3">
      <c r="A13" s="10">
        <v>6</v>
      </c>
      <c r="B13" s="64"/>
      <c r="C13" s="69"/>
      <c r="D13" s="78"/>
      <c r="E13" s="79"/>
      <c r="F13" s="55"/>
      <c r="G13" s="56"/>
      <c r="H13" s="51"/>
      <c r="I13" s="51"/>
      <c r="J13" s="47"/>
      <c r="K13" s="53"/>
      <c r="L13" s="52"/>
      <c r="M13" s="46"/>
      <c r="N13" s="51"/>
      <c r="O13" s="51"/>
      <c r="P13" s="49"/>
      <c r="Q13" s="53"/>
      <c r="R13" s="44"/>
      <c r="S13" s="50"/>
      <c r="T13" s="40"/>
    </row>
    <row r="14" spans="1:26" s="3" customFormat="1" ht="15.75" hidden="1" x14ac:dyDescent="0.3">
      <c r="A14" s="10">
        <v>7</v>
      </c>
      <c r="B14" s="64"/>
      <c r="C14" s="69"/>
      <c r="D14" s="78"/>
      <c r="E14" s="79"/>
      <c r="F14" s="55"/>
      <c r="G14" s="56"/>
      <c r="H14" s="51"/>
      <c r="I14" s="51"/>
      <c r="J14" s="47"/>
      <c r="K14" s="53"/>
      <c r="L14" s="52"/>
      <c r="M14" s="46"/>
      <c r="N14" s="51"/>
      <c r="O14" s="51"/>
      <c r="P14" s="49"/>
      <c r="Q14" s="53"/>
      <c r="R14" s="44"/>
      <c r="S14" s="50"/>
      <c r="T14" s="40"/>
    </row>
    <row r="15" spans="1:26" s="3" customFormat="1" ht="15.75" hidden="1" x14ac:dyDescent="0.3">
      <c r="A15" s="10">
        <v>8</v>
      </c>
      <c r="B15" s="64"/>
      <c r="C15" s="69"/>
      <c r="D15" s="78"/>
      <c r="E15" s="79"/>
      <c r="F15" s="55"/>
      <c r="G15" s="56"/>
      <c r="H15" s="51"/>
      <c r="I15" s="51"/>
      <c r="J15" s="47"/>
      <c r="K15" s="53"/>
      <c r="L15" s="52"/>
      <c r="M15" s="46"/>
      <c r="N15" s="51"/>
      <c r="O15" s="51"/>
      <c r="P15" s="49"/>
      <c r="Q15" s="53"/>
      <c r="R15" s="44"/>
      <c r="S15" s="50"/>
      <c r="T15" s="40"/>
    </row>
    <row r="16" spans="1:26" s="3" customFormat="1" ht="15.75" hidden="1" x14ac:dyDescent="0.3">
      <c r="A16" s="10">
        <v>9</v>
      </c>
      <c r="B16" s="64"/>
      <c r="C16" s="69"/>
      <c r="D16" s="78"/>
      <c r="E16" s="79"/>
      <c r="F16" s="55"/>
      <c r="G16" s="56"/>
      <c r="H16" s="51"/>
      <c r="I16" s="51"/>
      <c r="J16" s="47"/>
      <c r="K16" s="53"/>
      <c r="L16" s="52"/>
      <c r="M16" s="46"/>
      <c r="N16" s="51"/>
      <c r="O16" s="51"/>
      <c r="P16" s="49"/>
      <c r="Q16" s="53"/>
      <c r="R16" s="44"/>
      <c r="S16" s="50"/>
      <c r="T16" s="40"/>
    </row>
    <row r="17" spans="1:20" s="3" customFormat="1" ht="15.75" hidden="1" x14ac:dyDescent="0.3">
      <c r="A17" s="10">
        <v>10</v>
      </c>
      <c r="B17" s="64"/>
      <c r="C17" s="69"/>
      <c r="D17" s="78"/>
      <c r="E17" s="79"/>
      <c r="F17" s="55"/>
      <c r="G17" s="56"/>
      <c r="H17" s="51"/>
      <c r="I17" s="51"/>
      <c r="J17" s="47"/>
      <c r="K17" s="53"/>
      <c r="L17" s="52"/>
      <c r="M17" s="46"/>
      <c r="N17" s="51"/>
      <c r="O17" s="51"/>
      <c r="P17" s="49"/>
      <c r="Q17" s="53"/>
      <c r="R17" s="44"/>
      <c r="S17" s="50"/>
      <c r="T17" s="40"/>
    </row>
  </sheetData>
  <autoFilter ref="A7:T7">
    <filterColumn colId="5" showButton="0"/>
    <filterColumn colId="11" showButton="0"/>
    <sortState ref="A8:T11">
      <sortCondition descending="1" ref="S7"/>
    </sortState>
  </autoFilter>
  <mergeCells count="7">
    <mergeCell ref="F7:G7"/>
    <mergeCell ref="L7:M7"/>
    <mergeCell ref="V1:Z6"/>
    <mergeCell ref="A1:T1"/>
    <mergeCell ref="A3:T3"/>
    <mergeCell ref="A5:T5"/>
    <mergeCell ref="A6:T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workbookViewId="0">
      <selection activeCell="B9" sqref="B9:E15"/>
    </sheetView>
  </sheetViews>
  <sheetFormatPr defaultRowHeight="12.75" x14ac:dyDescent="0.2"/>
  <cols>
    <col min="1" max="1" width="4.140625" customWidth="1"/>
    <col min="2" max="2" width="4.28515625" customWidth="1"/>
    <col min="3" max="3" width="23.5703125" customWidth="1"/>
    <col min="4" max="4" width="19.85546875" customWidth="1"/>
    <col min="5" max="5" width="5.28515625" style="62" customWidth="1"/>
    <col min="6" max="7" width="6.85546875" customWidth="1"/>
    <col min="8" max="8" width="6.28515625" customWidth="1"/>
    <col min="9" max="10" width="5.7109375" customWidth="1"/>
  </cols>
  <sheetData>
    <row r="1" spans="1:16" s="34" customFormat="1" ht="35.25" customHeight="1" thickBot="1" x14ac:dyDescent="0.4">
      <c r="A1" s="146" t="s">
        <v>17</v>
      </c>
      <c r="B1" s="147"/>
      <c r="C1" s="147"/>
      <c r="D1" s="147"/>
      <c r="E1" s="147"/>
      <c r="F1" s="148"/>
      <c r="G1" s="33"/>
      <c r="H1" s="33"/>
      <c r="I1" s="33"/>
      <c r="K1" s="158" t="s">
        <v>35</v>
      </c>
      <c r="L1" s="159"/>
      <c r="M1" s="159"/>
      <c r="N1" s="159"/>
      <c r="O1" s="159"/>
      <c r="P1" s="160"/>
    </row>
    <row r="2" spans="1:16" s="34" customFormat="1" ht="24.75" customHeight="1" x14ac:dyDescent="0.35">
      <c r="A2" s="149" t="s">
        <v>32</v>
      </c>
      <c r="B2" s="150"/>
      <c r="C2" s="150"/>
      <c r="D2" s="150"/>
      <c r="E2" s="150"/>
      <c r="F2" s="151"/>
      <c r="G2" s="33"/>
      <c r="H2" s="33"/>
      <c r="I2" s="33"/>
      <c r="K2" s="161"/>
      <c r="L2" s="162"/>
      <c r="M2" s="162"/>
      <c r="N2" s="162"/>
      <c r="O2" s="162"/>
      <c r="P2" s="163"/>
    </row>
    <row r="3" spans="1:16" s="35" customFormat="1" x14ac:dyDescent="0.2">
      <c r="A3" s="37"/>
      <c r="B3" s="33"/>
      <c r="C3" s="33"/>
      <c r="D3" s="33"/>
      <c r="E3" s="57"/>
      <c r="K3" s="161"/>
      <c r="L3" s="162"/>
      <c r="M3" s="162"/>
      <c r="N3" s="162"/>
      <c r="O3" s="162"/>
      <c r="P3" s="163"/>
    </row>
    <row r="4" spans="1:16" s="35" customFormat="1" ht="20.25" x14ac:dyDescent="0.3">
      <c r="A4" s="152" t="s">
        <v>97</v>
      </c>
      <c r="B4" s="153"/>
      <c r="C4" s="153"/>
      <c r="D4" s="153"/>
      <c r="E4" s="153"/>
      <c r="F4" s="154"/>
      <c r="G4" s="80"/>
      <c r="H4" s="41"/>
      <c r="I4" s="42"/>
      <c r="K4" s="161"/>
      <c r="L4" s="162"/>
      <c r="M4" s="162"/>
      <c r="N4" s="162"/>
      <c r="O4" s="162"/>
      <c r="P4" s="163"/>
    </row>
    <row r="5" spans="1:16" s="35" customFormat="1" ht="13.5" thickBot="1" x14ac:dyDescent="0.25">
      <c r="E5" s="57"/>
      <c r="K5" s="161"/>
      <c r="L5" s="162"/>
      <c r="M5" s="162"/>
      <c r="N5" s="162"/>
      <c r="O5" s="162"/>
      <c r="P5" s="163"/>
    </row>
    <row r="6" spans="1:16" ht="27" thickBot="1" x14ac:dyDescent="0.45">
      <c r="A6" s="167" t="s">
        <v>58</v>
      </c>
      <c r="B6" s="168"/>
      <c r="C6" s="168"/>
      <c r="D6" s="168"/>
      <c r="E6" s="168"/>
      <c r="F6" s="169"/>
      <c r="G6" s="21"/>
      <c r="H6" s="21"/>
      <c r="I6" s="21"/>
      <c r="K6" s="161"/>
      <c r="L6" s="162"/>
      <c r="M6" s="162"/>
      <c r="N6" s="162"/>
      <c r="O6" s="162"/>
      <c r="P6" s="163"/>
    </row>
    <row r="7" spans="1:16" x14ac:dyDescent="0.2">
      <c r="A7" s="22"/>
      <c r="B7" s="22"/>
      <c r="C7" s="22"/>
      <c r="D7" s="22"/>
      <c r="E7" s="58"/>
      <c r="K7" s="161"/>
      <c r="L7" s="162"/>
      <c r="M7" s="162"/>
      <c r="N7" s="162"/>
      <c r="O7" s="162"/>
      <c r="P7" s="163"/>
    </row>
    <row r="8" spans="1:16" x14ac:dyDescent="0.2">
      <c r="A8" s="6" t="s">
        <v>5</v>
      </c>
      <c r="B8" s="6" t="s">
        <v>6</v>
      </c>
      <c r="C8" s="6" t="s">
        <v>0</v>
      </c>
      <c r="D8" s="6" t="s">
        <v>1</v>
      </c>
      <c r="E8" s="59" t="s">
        <v>23</v>
      </c>
      <c r="F8" s="6"/>
      <c r="G8" s="5" t="s">
        <v>7</v>
      </c>
      <c r="H8" s="6" t="s">
        <v>34</v>
      </c>
      <c r="I8" s="6" t="s">
        <v>29</v>
      </c>
      <c r="K8" s="161"/>
      <c r="L8" s="162"/>
      <c r="M8" s="162"/>
      <c r="N8" s="162"/>
      <c r="O8" s="162"/>
      <c r="P8" s="163"/>
    </row>
    <row r="9" spans="1:16" ht="17.25" customHeight="1" x14ac:dyDescent="0.2">
      <c r="A9" s="63">
        <v>1</v>
      </c>
      <c r="B9" s="64">
        <v>99</v>
      </c>
      <c r="C9" s="76" t="s">
        <v>95</v>
      </c>
      <c r="D9" s="76" t="s">
        <v>86</v>
      </c>
      <c r="E9" s="77">
        <v>2002</v>
      </c>
      <c r="F9" s="69"/>
      <c r="G9" s="69">
        <f t="shared" ref="G9:G14" ca="1" si="0">RAND()</f>
        <v>4.1384766150269203E-2</v>
      </c>
      <c r="H9" s="63"/>
      <c r="I9" s="63"/>
      <c r="K9" s="161"/>
      <c r="L9" s="162"/>
      <c r="M9" s="162"/>
      <c r="N9" s="162"/>
      <c r="O9" s="162"/>
      <c r="P9" s="163"/>
    </row>
    <row r="10" spans="1:16" ht="17.25" customHeight="1" x14ac:dyDescent="0.2">
      <c r="A10" s="63">
        <v>2</v>
      </c>
      <c r="B10" s="64">
        <v>77</v>
      </c>
      <c r="C10" s="76" t="s">
        <v>52</v>
      </c>
      <c r="D10" s="76" t="s">
        <v>96</v>
      </c>
      <c r="E10" s="77">
        <v>2001</v>
      </c>
      <c r="F10" s="69"/>
      <c r="G10" s="69">
        <f t="shared" ca="1" si="0"/>
        <v>0.45649235589511428</v>
      </c>
      <c r="H10" s="63"/>
      <c r="I10" s="63"/>
      <c r="K10" s="161"/>
      <c r="L10" s="162"/>
      <c r="M10" s="162"/>
      <c r="N10" s="162"/>
      <c r="O10" s="162"/>
      <c r="P10" s="163"/>
    </row>
    <row r="11" spans="1:16" ht="17.25" customHeight="1" x14ac:dyDescent="0.2">
      <c r="A11" s="63">
        <v>3</v>
      </c>
      <c r="B11" s="64">
        <v>49</v>
      </c>
      <c r="C11" s="69" t="s">
        <v>53</v>
      </c>
      <c r="D11" s="76" t="s">
        <v>86</v>
      </c>
      <c r="E11" s="77">
        <v>2001</v>
      </c>
      <c r="F11" s="69"/>
      <c r="G11" s="69">
        <f t="shared" ca="1" si="0"/>
        <v>0.89407445755984538</v>
      </c>
      <c r="H11" s="63"/>
      <c r="I11" s="63"/>
      <c r="K11" s="161"/>
      <c r="L11" s="162"/>
      <c r="M11" s="162"/>
      <c r="N11" s="162"/>
      <c r="O11" s="162"/>
      <c r="P11" s="163"/>
    </row>
    <row r="12" spans="1:16" ht="17.25" customHeight="1" x14ac:dyDescent="0.2">
      <c r="A12" s="63">
        <v>4</v>
      </c>
      <c r="B12" s="64">
        <v>57</v>
      </c>
      <c r="C12" s="76" t="s">
        <v>45</v>
      </c>
      <c r="D12" s="76" t="s">
        <v>87</v>
      </c>
      <c r="E12" s="77">
        <v>2002</v>
      </c>
      <c r="F12" s="69"/>
      <c r="G12" s="69">
        <f t="shared" ca="1" si="0"/>
        <v>0.8563548760070776</v>
      </c>
      <c r="H12" s="63"/>
      <c r="I12" s="63"/>
      <c r="K12" s="161"/>
      <c r="L12" s="162"/>
      <c r="M12" s="162"/>
      <c r="N12" s="162"/>
      <c r="O12" s="162"/>
      <c r="P12" s="163"/>
    </row>
    <row r="13" spans="1:16" ht="17.25" customHeight="1" x14ac:dyDescent="0.2">
      <c r="A13" s="63">
        <v>5</v>
      </c>
      <c r="B13" s="64">
        <v>79</v>
      </c>
      <c r="C13" s="69" t="s">
        <v>46</v>
      </c>
      <c r="D13" s="76" t="s">
        <v>96</v>
      </c>
      <c r="E13" s="77">
        <v>2002</v>
      </c>
      <c r="F13" s="69"/>
      <c r="G13" s="69">
        <f t="shared" ca="1" si="0"/>
        <v>0.35699436947252383</v>
      </c>
      <c r="H13" s="63"/>
      <c r="I13" s="63"/>
      <c r="K13" s="161"/>
      <c r="L13" s="162"/>
      <c r="M13" s="162"/>
      <c r="N13" s="162"/>
      <c r="O13" s="162"/>
      <c r="P13" s="163"/>
    </row>
    <row r="14" spans="1:16" ht="17.25" customHeight="1" x14ac:dyDescent="0.2">
      <c r="A14" s="63">
        <v>6</v>
      </c>
      <c r="B14" s="64">
        <v>76</v>
      </c>
      <c r="C14" s="69" t="s">
        <v>139</v>
      </c>
      <c r="D14" s="76" t="s">
        <v>96</v>
      </c>
      <c r="E14" s="77">
        <v>2002</v>
      </c>
      <c r="F14" s="69"/>
      <c r="G14" s="69">
        <f t="shared" ca="1" si="0"/>
        <v>0.34006263292028782</v>
      </c>
      <c r="H14" s="63"/>
      <c r="I14" s="63"/>
      <c r="K14" s="164"/>
      <c r="L14" s="165"/>
      <c r="M14" s="165"/>
      <c r="N14" s="165"/>
      <c r="O14" s="165"/>
      <c r="P14" s="166"/>
    </row>
    <row r="15" spans="1:16" ht="17.25" customHeight="1" x14ac:dyDescent="0.2">
      <c r="A15" s="63">
        <v>7</v>
      </c>
      <c r="B15" s="64">
        <v>78</v>
      </c>
      <c r="C15" s="69" t="s">
        <v>140</v>
      </c>
      <c r="D15" s="76" t="s">
        <v>96</v>
      </c>
      <c r="E15" s="70">
        <v>2001</v>
      </c>
      <c r="F15" s="69"/>
      <c r="G15" s="69">
        <f t="shared" ref="G15:G23" ca="1" si="1">RAND()</f>
        <v>1.2584617564603828E-4</v>
      </c>
      <c r="H15" s="63"/>
      <c r="I15" s="63"/>
    </row>
    <row r="16" spans="1:16" ht="17.25" hidden="1" customHeight="1" x14ac:dyDescent="0.2">
      <c r="A16" s="63">
        <v>9</v>
      </c>
      <c r="B16" s="64"/>
      <c r="C16" s="69"/>
      <c r="D16" s="65"/>
      <c r="E16" s="70"/>
      <c r="F16" s="69"/>
      <c r="G16" s="69">
        <f t="shared" ca="1" si="1"/>
        <v>0.78249391316299199</v>
      </c>
      <c r="H16" s="63"/>
      <c r="I16" s="63"/>
    </row>
    <row r="17" spans="1:9" ht="17.25" hidden="1" customHeight="1" x14ac:dyDescent="0.2">
      <c r="A17" s="63">
        <v>10</v>
      </c>
      <c r="B17" s="64"/>
      <c r="C17" s="69"/>
      <c r="D17" s="65"/>
      <c r="E17" s="70"/>
      <c r="F17" s="69"/>
      <c r="G17" s="69">
        <f t="shared" ca="1" si="1"/>
        <v>0.96894721375447979</v>
      </c>
      <c r="H17" s="63"/>
      <c r="I17" s="63"/>
    </row>
    <row r="18" spans="1:9" ht="17.25" hidden="1" customHeight="1" x14ac:dyDescent="0.2">
      <c r="A18" s="63">
        <v>11</v>
      </c>
      <c r="B18" s="64"/>
      <c r="C18" s="69"/>
      <c r="D18" s="65"/>
      <c r="E18" s="70"/>
      <c r="F18" s="69"/>
      <c r="G18" s="69">
        <f t="shared" ca="1" si="1"/>
        <v>0.85398462605860492</v>
      </c>
      <c r="H18" s="63"/>
      <c r="I18" s="63"/>
    </row>
    <row r="19" spans="1:9" ht="17.25" hidden="1" customHeight="1" x14ac:dyDescent="0.2">
      <c r="A19" s="63">
        <v>12</v>
      </c>
      <c r="B19" s="64"/>
      <c r="C19" s="69"/>
      <c r="D19" s="65"/>
      <c r="E19" s="70"/>
      <c r="F19" s="69"/>
      <c r="G19" s="69">
        <f t="shared" ca="1" si="1"/>
        <v>0.63111305953997776</v>
      </c>
      <c r="H19" s="63"/>
      <c r="I19" s="63"/>
    </row>
    <row r="20" spans="1:9" ht="17.25" hidden="1" customHeight="1" x14ac:dyDescent="0.2">
      <c r="A20" s="63">
        <v>13</v>
      </c>
      <c r="B20" s="64"/>
      <c r="C20" s="69"/>
      <c r="D20" s="65"/>
      <c r="E20" s="70"/>
      <c r="F20" s="69"/>
      <c r="G20" s="69">
        <f t="shared" ca="1" si="1"/>
        <v>1.3113574689820329E-2</v>
      </c>
      <c r="H20" s="63"/>
      <c r="I20" s="63"/>
    </row>
    <row r="21" spans="1:9" ht="17.25" hidden="1" customHeight="1" x14ac:dyDescent="0.2">
      <c r="A21" s="63">
        <v>14</v>
      </c>
      <c r="B21" s="64"/>
      <c r="C21" s="69"/>
      <c r="D21" s="65"/>
      <c r="E21" s="70"/>
      <c r="F21" s="69"/>
      <c r="G21" s="69">
        <f t="shared" ca="1" si="1"/>
        <v>0.75570769531400439</v>
      </c>
      <c r="H21" s="63"/>
      <c r="I21" s="63"/>
    </row>
    <row r="22" spans="1:9" ht="17.25" hidden="1" customHeight="1" x14ac:dyDescent="0.2">
      <c r="A22" s="63">
        <v>15</v>
      </c>
      <c r="B22" s="64"/>
      <c r="C22" s="69"/>
      <c r="D22" s="65"/>
      <c r="E22" s="70"/>
      <c r="F22" s="69"/>
      <c r="G22" s="69">
        <f t="shared" ca="1" si="1"/>
        <v>0.29692419310472629</v>
      </c>
      <c r="H22" s="63"/>
      <c r="I22" s="63"/>
    </row>
    <row r="23" spans="1:9" ht="17.25" hidden="1" customHeight="1" x14ac:dyDescent="0.2">
      <c r="A23" s="63">
        <v>16</v>
      </c>
      <c r="B23" s="64"/>
      <c r="C23" s="69"/>
      <c r="D23" s="65"/>
      <c r="E23" s="70"/>
      <c r="F23" s="69"/>
      <c r="G23" s="69">
        <f t="shared" ca="1" si="1"/>
        <v>0.43991828611455031</v>
      </c>
      <c r="H23" s="63"/>
      <c r="I23" s="63"/>
    </row>
    <row r="24" spans="1:9" s="2" customFormat="1" ht="17.25" customHeight="1" x14ac:dyDescent="0.2">
      <c r="A24" s="16"/>
      <c r="B24" s="8"/>
      <c r="C24" s="8"/>
      <c r="D24" s="18"/>
      <c r="E24" s="60"/>
      <c r="F24" s="19"/>
      <c r="G24" s="8"/>
      <c r="H24" s="17"/>
      <c r="I24" s="17"/>
    </row>
    <row r="25" spans="1:9" s="2" customFormat="1" x14ac:dyDescent="0.2">
      <c r="A25" s="16"/>
      <c r="B25" s="8"/>
      <c r="C25" s="8"/>
      <c r="D25" s="18"/>
      <c r="E25" s="60"/>
      <c r="F25" s="19"/>
      <c r="G25" s="8"/>
      <c r="H25" s="17"/>
      <c r="I25" s="17"/>
    </row>
    <row r="26" spans="1:9" s="2" customFormat="1" x14ac:dyDescent="0.2">
      <c r="A26" s="16"/>
      <c r="B26" s="8"/>
      <c r="C26" s="8" t="s">
        <v>8</v>
      </c>
      <c r="D26" s="20">
        <f>COUNTA(C9:C23)</f>
        <v>7</v>
      </c>
      <c r="E26" s="61"/>
      <c r="F26" s="19"/>
      <c r="G26" s="8"/>
      <c r="H26" s="17"/>
      <c r="I26" s="17"/>
    </row>
    <row r="27" spans="1:9" s="2" customFormat="1" x14ac:dyDescent="0.2">
      <c r="A27" s="16"/>
      <c r="B27" s="8"/>
      <c r="C27" s="8" t="s">
        <v>9</v>
      </c>
      <c r="D27" s="20" t="e">
        <f>'Start Kids B F Q1'!D27+'Start Kids B P Q1'!D27+'Start Kids A F Q1'!D26+'Start Kids A P Q1'!D27+'Start YB F Q1'!D27+'Start YB P Q1'!D27+'Start YA F Q1'!D27+'Start YA P Q1 '!D27+'Start J F Q1'!D27+'Start J P Q1'!D27+#REF!+#REF!</f>
        <v>#REF!</v>
      </c>
      <c r="E27" s="61"/>
      <c r="F27" s="19"/>
      <c r="G27" s="8"/>
      <c r="H27" s="17"/>
      <c r="I27" s="17"/>
    </row>
    <row r="28" spans="1:9" x14ac:dyDescent="0.2">
      <c r="C28" t="s">
        <v>30</v>
      </c>
      <c r="D28" s="20">
        <f>COUNTA(I9:I23)</f>
        <v>0</v>
      </c>
    </row>
    <row r="29" spans="1:9" x14ac:dyDescent="0.2">
      <c r="C29" t="s">
        <v>31</v>
      </c>
      <c r="D29" s="20" t="e">
        <f>'Start Kids B F Q1'!D29+'Start Kids B P Q1'!D29+'Start Kids A F Q1'!D28+'Start Kids A P Q1'!D29+'Start YB F Q1'!D29+'Start YB P Q1'!D29+'Start YA F Q1'!D29+'Start YA P Q1 '!D29+'Start J F Q1'!D29+'Start J P Q1'!D29+#REF!+#REF!</f>
        <v>#REF!</v>
      </c>
    </row>
  </sheetData>
  <autoFilter ref="B8:I8">
    <sortState ref="B9:I15">
      <sortCondition ref="G8"/>
    </sortState>
  </autoFilter>
  <mergeCells count="5">
    <mergeCell ref="A6:F6"/>
    <mergeCell ref="A4:F4"/>
    <mergeCell ref="A2:F2"/>
    <mergeCell ref="A1:F1"/>
    <mergeCell ref="K1:P1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workbookViewId="0">
      <selection activeCell="G23" sqref="G23"/>
    </sheetView>
  </sheetViews>
  <sheetFormatPr defaultRowHeight="15" x14ac:dyDescent="0.3"/>
  <cols>
    <col min="1" max="1" width="4.7109375" style="1" customWidth="1"/>
    <col min="2" max="2" width="5.42578125" style="1" customWidth="1"/>
    <col min="3" max="3" width="22.42578125" style="1" customWidth="1"/>
    <col min="4" max="4" width="28.42578125" style="1" customWidth="1"/>
    <col min="5" max="5" width="5.28515625" style="1" customWidth="1"/>
    <col min="6" max="6" width="5.28515625" style="3" customWidth="1"/>
    <col min="7" max="7" width="2.5703125" style="3" customWidth="1"/>
    <col min="8" max="9" width="5.28515625" style="3" hidden="1" customWidth="1"/>
    <col min="10" max="10" width="8.140625" style="3" customWidth="1"/>
    <col min="11" max="11" width="7.85546875" style="3" customWidth="1"/>
    <col min="12" max="12" width="5.28515625" style="3" customWidth="1"/>
    <col min="13" max="13" width="2.42578125" style="3" customWidth="1"/>
    <col min="14" max="14" width="8.5703125" style="3" hidden="1" customWidth="1"/>
    <col min="15" max="15" width="8.5703125" style="4" hidden="1" customWidth="1"/>
    <col min="16" max="16" width="8.140625" style="4" customWidth="1"/>
    <col min="17" max="17" width="8.140625" style="3" customWidth="1"/>
    <col min="18" max="19" width="8.140625" style="4" customWidth="1"/>
    <col min="20" max="20" width="8" style="1" customWidth="1"/>
    <col min="21" max="16384" width="9.140625" style="1"/>
  </cols>
  <sheetData>
    <row r="1" spans="1:26" s="34" customFormat="1" ht="27.75" customHeight="1" x14ac:dyDescent="0.35">
      <c r="A1" s="172" t="s">
        <v>18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4"/>
      <c r="V1" s="158" t="s">
        <v>37</v>
      </c>
      <c r="W1" s="159"/>
      <c r="X1" s="159"/>
      <c r="Y1" s="159"/>
      <c r="Z1" s="160"/>
    </row>
    <row r="2" spans="1:26" s="35" customFormat="1" ht="10.5" customHeight="1" x14ac:dyDescent="0.2">
      <c r="V2" s="161"/>
      <c r="W2" s="162"/>
      <c r="X2" s="162"/>
      <c r="Y2" s="162"/>
      <c r="Z2" s="163"/>
    </row>
    <row r="3" spans="1:26" s="35" customFormat="1" ht="21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4"/>
      <c r="V3" s="161"/>
      <c r="W3" s="162"/>
      <c r="X3" s="162"/>
      <c r="Y3" s="162"/>
      <c r="Z3" s="163"/>
    </row>
    <row r="4" spans="1:26" s="35" customFormat="1" ht="16.5" customHeight="1" thickBot="1" x14ac:dyDescent="0.25">
      <c r="V4" s="161"/>
      <c r="W4" s="162"/>
      <c r="X4" s="162"/>
      <c r="Y4" s="162"/>
      <c r="Z4" s="163"/>
    </row>
    <row r="5" spans="1:26" customFormat="1" ht="36" customHeight="1" thickBot="1" x14ac:dyDescent="0.25">
      <c r="A5" s="177" t="s">
        <v>72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9"/>
      <c r="V5" s="161"/>
      <c r="W5" s="162"/>
      <c r="X5" s="162"/>
      <c r="Y5" s="162"/>
      <c r="Z5" s="163"/>
    </row>
    <row r="6" spans="1:26" customFormat="1" ht="39" customHeight="1" x14ac:dyDescent="0.2">
      <c r="A6" s="180" t="s">
        <v>33</v>
      </c>
      <c r="B6" s="181"/>
      <c r="C6" s="181"/>
      <c r="D6" s="181"/>
      <c r="E6" s="181"/>
      <c r="F6" s="182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V6" s="164"/>
      <c r="W6" s="165"/>
      <c r="X6" s="165"/>
      <c r="Y6" s="165"/>
      <c r="Z6" s="166"/>
    </row>
    <row r="7" spans="1:26" s="11" customFormat="1" ht="34.5" customHeight="1" x14ac:dyDescent="0.2">
      <c r="A7" s="54" t="s">
        <v>5</v>
      </c>
      <c r="B7" s="54" t="s">
        <v>6</v>
      </c>
      <c r="C7" s="43" t="s">
        <v>14</v>
      </c>
      <c r="D7" s="43" t="s">
        <v>13</v>
      </c>
      <c r="E7" s="43" t="s">
        <v>23</v>
      </c>
      <c r="F7" s="170" t="s">
        <v>16</v>
      </c>
      <c r="G7" s="171"/>
      <c r="H7" s="81" t="s">
        <v>24</v>
      </c>
      <c r="I7" s="81" t="s">
        <v>25</v>
      </c>
      <c r="J7" s="48" t="s">
        <v>2</v>
      </c>
      <c r="K7" s="48" t="s">
        <v>3</v>
      </c>
      <c r="L7" s="170" t="s">
        <v>15</v>
      </c>
      <c r="M7" s="171"/>
      <c r="N7" s="81" t="s">
        <v>26</v>
      </c>
      <c r="O7" s="81" t="s">
        <v>25</v>
      </c>
      <c r="P7" s="48" t="s">
        <v>2</v>
      </c>
      <c r="Q7" s="48" t="s">
        <v>3</v>
      </c>
      <c r="R7" s="48" t="s">
        <v>27</v>
      </c>
      <c r="S7" s="45" t="s">
        <v>12</v>
      </c>
      <c r="T7" s="43" t="s">
        <v>4</v>
      </c>
    </row>
    <row r="8" spans="1:26" s="3" customFormat="1" ht="15.75" x14ac:dyDescent="0.3">
      <c r="A8" s="10">
        <v>1</v>
      </c>
      <c r="B8" s="64">
        <v>94</v>
      </c>
      <c r="C8" s="69" t="s">
        <v>135</v>
      </c>
      <c r="D8" s="76" t="s">
        <v>128</v>
      </c>
      <c r="E8" s="77">
        <v>1996</v>
      </c>
      <c r="F8" s="55">
        <v>26</v>
      </c>
      <c r="G8" s="56"/>
      <c r="H8" s="51">
        <f>IF(F8="","",F8+I8)</f>
        <v>26.1</v>
      </c>
      <c r="I8" s="51">
        <f>(IF(G8="+",0.2,IF(G8="-",0,0.1)))</f>
        <v>0.1</v>
      </c>
      <c r="J8" s="47">
        <f>RANK(H8,H:H)</f>
        <v>3</v>
      </c>
      <c r="K8" s="53">
        <f>((COUNTIF(J:J,J8))+1)/2+(J8-1)</f>
        <v>3</v>
      </c>
      <c r="L8" s="52">
        <v>19</v>
      </c>
      <c r="M8" s="46" t="s">
        <v>79</v>
      </c>
      <c r="N8" s="51">
        <f>IF(L8="","",L8+O8)</f>
        <v>19.2</v>
      </c>
      <c r="O8" s="51">
        <f>(IF(M8="+",0.2,IF(M8="-",0,0.1)))</f>
        <v>0.2</v>
      </c>
      <c r="P8" s="49">
        <f>RANK(N8,N:N)</f>
        <v>3</v>
      </c>
      <c r="Q8" s="53">
        <f>((COUNTIF(P:P,P8))+1)/2+(P8-1)</f>
        <v>3</v>
      </c>
      <c r="R8" s="44">
        <f>SQRT(K8*Q8)</f>
        <v>3</v>
      </c>
      <c r="S8" s="50">
        <f>RANK(R8,R:R,1)</f>
        <v>3</v>
      </c>
      <c r="T8" s="40"/>
    </row>
    <row r="9" spans="1:26" s="3" customFormat="1" ht="15.75" x14ac:dyDescent="0.3">
      <c r="A9" s="10">
        <v>2</v>
      </c>
      <c r="B9" s="64">
        <v>96</v>
      </c>
      <c r="C9" s="76" t="s">
        <v>143</v>
      </c>
      <c r="D9" s="76" t="s">
        <v>145</v>
      </c>
      <c r="E9" s="77">
        <v>1995</v>
      </c>
      <c r="F9" s="55">
        <v>35</v>
      </c>
      <c r="G9" s="56" t="s">
        <v>79</v>
      </c>
      <c r="H9" s="51">
        <f>IF(F9="","",F9+I9)</f>
        <v>35.200000000000003</v>
      </c>
      <c r="I9" s="51">
        <f>(IF(G9="+",0.2,IF(G9="-",0,0.1)))</f>
        <v>0.2</v>
      </c>
      <c r="J9" s="47">
        <f>RANK(H9,H:H)</f>
        <v>2</v>
      </c>
      <c r="K9" s="53">
        <f>((COUNTIF(J:J,J9))+1)/2+(J9-1)</f>
        <v>2</v>
      </c>
      <c r="L9" s="52">
        <v>33</v>
      </c>
      <c r="M9" s="51"/>
      <c r="N9" s="51">
        <f>IF(L9="","",L9+O9)</f>
        <v>33.1</v>
      </c>
      <c r="O9" s="51">
        <f>(IF(M9="+",0.2,IF(M9="-",0,0.1)))</f>
        <v>0.1</v>
      </c>
      <c r="P9" s="49">
        <f>RANK(N9,N:N)</f>
        <v>2</v>
      </c>
      <c r="Q9" s="53">
        <f>((COUNTIF(P:P,P9))+1)/2+(P9-1)</f>
        <v>2</v>
      </c>
      <c r="R9" s="44">
        <f>SQRT(K9*Q9)</f>
        <v>2</v>
      </c>
      <c r="S9" s="50">
        <f>RANK(R9,R:R,1)</f>
        <v>2</v>
      </c>
      <c r="T9" s="40"/>
    </row>
    <row r="10" spans="1:26" s="3" customFormat="1" ht="15.75" x14ac:dyDescent="0.3">
      <c r="A10" s="10">
        <v>3</v>
      </c>
      <c r="B10" s="64">
        <v>97</v>
      </c>
      <c r="C10" s="69" t="s">
        <v>134</v>
      </c>
      <c r="D10" s="76" t="s">
        <v>144</v>
      </c>
      <c r="E10" s="77">
        <v>1995</v>
      </c>
      <c r="F10" s="55">
        <v>50</v>
      </c>
      <c r="G10" s="56"/>
      <c r="H10" s="51">
        <f>IF(F10="","",F10+I10)</f>
        <v>50.1</v>
      </c>
      <c r="I10" s="51">
        <f>(IF(G10="+",0.2,IF(G10="-",0,0.1)))</f>
        <v>0.1</v>
      </c>
      <c r="J10" s="47">
        <f>RANK(H10,H:H)</f>
        <v>1</v>
      </c>
      <c r="K10" s="53">
        <f>((COUNTIF(J:J,J10))+1)/2+(J10-1)</f>
        <v>1</v>
      </c>
      <c r="L10" s="52">
        <v>50</v>
      </c>
      <c r="M10" s="51"/>
      <c r="N10" s="51">
        <f>IF(L10="","",L10+O10)</f>
        <v>50.1</v>
      </c>
      <c r="O10" s="51">
        <f>(IF(M10="+",0.2,IF(M10="-",0,0.1)))</f>
        <v>0.1</v>
      </c>
      <c r="P10" s="49">
        <f>RANK(N10,N:N)</f>
        <v>1</v>
      </c>
      <c r="Q10" s="53">
        <f>((COUNTIF(P:P,P10))+1)/2+(P10-1)</f>
        <v>1</v>
      </c>
      <c r="R10" s="44">
        <f>SQRT(K10*Q10)</f>
        <v>1</v>
      </c>
      <c r="S10" s="50">
        <f>RANK(R10,R:R,1)</f>
        <v>1</v>
      </c>
      <c r="T10" s="40"/>
    </row>
    <row r="11" spans="1:26" s="3" customFormat="1" hidden="1" x14ac:dyDescent="0.3">
      <c r="A11" s="10">
        <v>4</v>
      </c>
      <c r="B11" s="64"/>
      <c r="C11" s="69"/>
      <c r="D11" s="78"/>
      <c r="E11" s="79"/>
      <c r="F11" s="55"/>
      <c r="G11" s="56"/>
      <c r="H11" s="51"/>
      <c r="I11" s="51"/>
      <c r="J11" s="47"/>
      <c r="K11" s="53"/>
      <c r="L11" s="52"/>
      <c r="M11" s="46"/>
      <c r="N11" s="51"/>
      <c r="O11" s="51"/>
      <c r="P11" s="49"/>
      <c r="Q11" s="53"/>
      <c r="R11" s="44"/>
      <c r="S11" s="50"/>
      <c r="T11" s="39"/>
    </row>
    <row r="12" spans="1:26" s="3" customFormat="1" ht="15.75" hidden="1" x14ac:dyDescent="0.3">
      <c r="A12" s="10">
        <v>5</v>
      </c>
      <c r="B12" s="64"/>
      <c r="C12" s="69"/>
      <c r="D12" s="78"/>
      <c r="E12" s="79"/>
      <c r="F12" s="55"/>
      <c r="G12" s="56"/>
      <c r="H12" s="51"/>
      <c r="I12" s="51"/>
      <c r="J12" s="47"/>
      <c r="K12" s="53"/>
      <c r="L12" s="52"/>
      <c r="M12" s="46"/>
      <c r="N12" s="51"/>
      <c r="O12" s="51"/>
      <c r="P12" s="49"/>
      <c r="Q12" s="53"/>
      <c r="R12" s="44"/>
      <c r="S12" s="50"/>
      <c r="T12" s="40"/>
    </row>
    <row r="13" spans="1:26" s="3" customFormat="1" ht="15.75" hidden="1" x14ac:dyDescent="0.3">
      <c r="A13" s="10">
        <v>6</v>
      </c>
      <c r="B13" s="64"/>
      <c r="C13" s="69"/>
      <c r="D13" s="78"/>
      <c r="E13" s="79"/>
      <c r="F13" s="55"/>
      <c r="G13" s="56"/>
      <c r="H13" s="51"/>
      <c r="I13" s="51"/>
      <c r="J13" s="47"/>
      <c r="K13" s="53"/>
      <c r="L13" s="52"/>
      <c r="M13" s="46"/>
      <c r="N13" s="51"/>
      <c r="O13" s="51"/>
      <c r="P13" s="49"/>
      <c r="Q13" s="53"/>
      <c r="R13" s="44"/>
      <c r="S13" s="50"/>
      <c r="T13" s="40"/>
    </row>
    <row r="14" spans="1:26" s="3" customFormat="1" ht="15.75" hidden="1" x14ac:dyDescent="0.3">
      <c r="A14" s="10">
        <v>7</v>
      </c>
      <c r="B14" s="64"/>
      <c r="C14" s="69"/>
      <c r="D14" s="78"/>
      <c r="E14" s="79"/>
      <c r="F14" s="55"/>
      <c r="G14" s="56"/>
      <c r="H14" s="51"/>
      <c r="I14" s="51"/>
      <c r="J14" s="47"/>
      <c r="K14" s="53"/>
      <c r="L14" s="52"/>
      <c r="M14" s="46"/>
      <c r="N14" s="51"/>
      <c r="O14" s="51"/>
      <c r="P14" s="49"/>
      <c r="Q14" s="53"/>
      <c r="R14" s="44"/>
      <c r="S14" s="50"/>
      <c r="T14" s="40"/>
    </row>
    <row r="15" spans="1:26" s="3" customFormat="1" ht="15.75" hidden="1" x14ac:dyDescent="0.3">
      <c r="A15" s="10">
        <v>8</v>
      </c>
      <c r="B15" s="64"/>
      <c r="C15" s="69"/>
      <c r="D15" s="78"/>
      <c r="E15" s="79"/>
      <c r="F15" s="55"/>
      <c r="G15" s="56"/>
      <c r="H15" s="51"/>
      <c r="I15" s="51"/>
      <c r="J15" s="47"/>
      <c r="K15" s="53"/>
      <c r="L15" s="52"/>
      <c r="M15" s="46"/>
      <c r="N15" s="51"/>
      <c r="O15" s="51"/>
      <c r="P15" s="49"/>
      <c r="Q15" s="53"/>
      <c r="R15" s="44"/>
      <c r="S15" s="50"/>
      <c r="T15" s="40"/>
    </row>
    <row r="16" spans="1:26" s="3" customFormat="1" ht="15.75" hidden="1" x14ac:dyDescent="0.3">
      <c r="A16" s="10">
        <v>9</v>
      </c>
      <c r="B16" s="64"/>
      <c r="C16" s="69"/>
      <c r="D16" s="78"/>
      <c r="E16" s="79"/>
      <c r="F16" s="55"/>
      <c r="G16" s="56"/>
      <c r="H16" s="51"/>
      <c r="I16" s="51"/>
      <c r="J16" s="47"/>
      <c r="K16" s="53"/>
      <c r="L16" s="52"/>
      <c r="M16" s="46"/>
      <c r="N16" s="51"/>
      <c r="O16" s="51"/>
      <c r="P16" s="49"/>
      <c r="Q16" s="53"/>
      <c r="R16" s="44"/>
      <c r="S16" s="50"/>
      <c r="T16" s="40"/>
    </row>
    <row r="17" spans="1:20" s="3" customFormat="1" ht="15.75" hidden="1" x14ac:dyDescent="0.3">
      <c r="A17" s="10">
        <v>10</v>
      </c>
      <c r="B17" s="64"/>
      <c r="C17" s="69"/>
      <c r="D17" s="78"/>
      <c r="E17" s="79"/>
      <c r="F17" s="55"/>
      <c r="G17" s="56"/>
      <c r="H17" s="51"/>
      <c r="I17" s="51"/>
      <c r="J17" s="47"/>
      <c r="K17" s="53"/>
      <c r="L17" s="52"/>
      <c r="M17" s="46"/>
      <c r="N17" s="51"/>
      <c r="O17" s="51"/>
      <c r="P17" s="49"/>
      <c r="Q17" s="53"/>
      <c r="R17" s="44"/>
      <c r="S17" s="50"/>
      <c r="T17" s="40"/>
    </row>
  </sheetData>
  <autoFilter ref="A7:T7">
    <filterColumn colId="5" showButton="0"/>
    <filterColumn colId="11" showButton="0"/>
    <sortState ref="A8:T17">
      <sortCondition descending="1" ref="S7"/>
    </sortState>
  </autoFilter>
  <mergeCells count="7">
    <mergeCell ref="F7:G7"/>
    <mergeCell ref="L7:M7"/>
    <mergeCell ref="V1:Z6"/>
    <mergeCell ref="A1:T1"/>
    <mergeCell ref="A3:T3"/>
    <mergeCell ref="A5:T5"/>
    <mergeCell ref="A6:T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"/>
  <sheetViews>
    <sheetView zoomScaleNormal="100" workbookViewId="0">
      <selection activeCell="R22" sqref="R22"/>
    </sheetView>
  </sheetViews>
  <sheetFormatPr defaultRowHeight="15" x14ac:dyDescent="0.3"/>
  <cols>
    <col min="1" max="1" width="3.5703125" style="3" bestFit="1" customWidth="1"/>
    <col min="2" max="2" width="4.42578125" style="3" customWidth="1"/>
    <col min="3" max="3" width="22.7109375" style="3" customWidth="1"/>
    <col min="4" max="4" width="25.28515625" style="3" customWidth="1"/>
    <col min="5" max="6" width="5.28515625" style="3" customWidth="1"/>
    <col min="7" max="7" width="2.5703125" style="3" customWidth="1"/>
    <col min="8" max="9" width="5.28515625" style="3" hidden="1" customWidth="1"/>
    <col min="10" max="10" width="5.28515625" style="3" customWidth="1"/>
    <col min="11" max="11" width="7.85546875" style="3" customWidth="1"/>
    <col min="12" max="12" width="8.5703125" style="3" customWidth="1"/>
    <col min="13" max="13" width="2.42578125" style="4" customWidth="1"/>
    <col min="14" max="14" width="8.5703125" style="4" hidden="1" customWidth="1"/>
    <col min="15" max="15" width="8.5703125" style="3" hidden="1" customWidth="1"/>
    <col min="16" max="19" width="8.5703125" style="4" customWidth="1"/>
    <col min="20" max="21" width="9.140625" style="3"/>
    <col min="22" max="22" width="1.28515625" style="3" hidden="1" customWidth="1"/>
    <col min="23" max="23" width="9.5703125" style="3" hidden="1" customWidth="1"/>
    <col min="24" max="16384" width="9.140625" style="3"/>
  </cols>
  <sheetData>
    <row r="1" spans="1:34" s="34" customFormat="1" ht="27.75" customHeight="1" x14ac:dyDescent="0.35">
      <c r="A1" s="172" t="s">
        <v>21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U1" s="184" t="s">
        <v>38</v>
      </c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60"/>
    </row>
    <row r="2" spans="1:34" s="35" customFormat="1" ht="12" customHeight="1" x14ac:dyDescent="0.2">
      <c r="U2" s="186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63"/>
    </row>
    <row r="3" spans="1:34" s="35" customFormat="1" ht="20.25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4"/>
      <c r="U3" s="186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63"/>
    </row>
    <row r="4" spans="1:34" s="35" customFormat="1" ht="9" customHeight="1" thickBot="1" x14ac:dyDescent="0.25">
      <c r="U4" s="186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63"/>
    </row>
    <row r="5" spans="1:34" customFormat="1" ht="28.5" customHeight="1" thickBot="1" x14ac:dyDescent="0.25">
      <c r="A5" s="177" t="s">
        <v>66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9"/>
      <c r="U5" s="186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63"/>
    </row>
    <row r="6" spans="1:34" ht="12" customHeight="1" x14ac:dyDescent="0.45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4"/>
      <c r="M6" s="26"/>
      <c r="N6" s="26"/>
      <c r="O6" s="24"/>
      <c r="P6" s="26"/>
      <c r="Q6" s="26"/>
      <c r="R6" s="26"/>
      <c r="S6" s="26"/>
      <c r="U6" s="186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63"/>
    </row>
    <row r="7" spans="1:34" ht="20.25" customHeight="1" x14ac:dyDescent="0.35">
      <c r="A7" s="24"/>
      <c r="B7" s="24"/>
      <c r="C7" s="27" t="s">
        <v>10</v>
      </c>
      <c r="D7" s="28" t="s">
        <v>137</v>
      </c>
      <c r="E7" s="28"/>
      <c r="F7" s="28"/>
      <c r="G7" s="28"/>
      <c r="H7" s="28"/>
      <c r="I7" s="28"/>
      <c r="J7" s="28"/>
      <c r="K7" s="28"/>
      <c r="L7" s="29"/>
      <c r="M7" s="30"/>
      <c r="N7" s="26"/>
      <c r="O7" s="24"/>
      <c r="P7" s="26"/>
      <c r="Q7" s="26"/>
      <c r="R7" s="26"/>
      <c r="S7" s="26"/>
      <c r="U7" s="186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63"/>
    </row>
    <row r="8" spans="1:34" ht="20.25" customHeight="1" x14ac:dyDescent="0.35">
      <c r="A8" s="24"/>
      <c r="B8" s="24"/>
      <c r="C8" s="27" t="s">
        <v>11</v>
      </c>
      <c r="D8" s="38">
        <f ca="1">NOW()</f>
        <v>41774.693680555552</v>
      </c>
      <c r="E8" s="38"/>
      <c r="F8" s="38"/>
      <c r="G8" s="38"/>
      <c r="H8" s="38"/>
      <c r="I8" s="38"/>
      <c r="J8" s="38"/>
      <c r="K8" s="38"/>
      <c r="L8" s="31"/>
      <c r="M8" s="32"/>
      <c r="N8" s="26"/>
      <c r="O8" s="24"/>
      <c r="P8" s="26"/>
      <c r="Q8" s="26"/>
      <c r="R8" s="26"/>
      <c r="S8" s="26"/>
      <c r="U8" s="186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63"/>
    </row>
    <row r="9" spans="1:34" ht="10.5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6"/>
      <c r="N9" s="26"/>
      <c r="O9" s="24"/>
      <c r="P9" s="26"/>
      <c r="Q9" s="26"/>
      <c r="R9" s="26"/>
      <c r="S9" s="26"/>
      <c r="U9" s="186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63"/>
    </row>
    <row r="10" spans="1:34" s="11" customFormat="1" ht="34.5" customHeight="1" x14ac:dyDescent="0.2">
      <c r="A10" s="54" t="s">
        <v>5</v>
      </c>
      <c r="B10" s="54" t="s">
        <v>6</v>
      </c>
      <c r="C10" s="43" t="s">
        <v>14</v>
      </c>
      <c r="D10" s="43" t="s">
        <v>13</v>
      </c>
      <c r="E10" s="43" t="s">
        <v>23</v>
      </c>
      <c r="F10" s="190" t="s">
        <v>16</v>
      </c>
      <c r="G10" s="191"/>
      <c r="H10" s="92" t="s">
        <v>24</v>
      </c>
      <c r="I10" s="92" t="s">
        <v>25</v>
      </c>
      <c r="J10" s="48" t="s">
        <v>2</v>
      </c>
      <c r="K10" s="48" t="s">
        <v>3</v>
      </c>
      <c r="L10" s="170" t="s">
        <v>15</v>
      </c>
      <c r="M10" s="192"/>
      <c r="N10" s="92" t="s">
        <v>26</v>
      </c>
      <c r="O10" s="92" t="s">
        <v>25</v>
      </c>
      <c r="P10" s="48" t="s">
        <v>2</v>
      </c>
      <c r="Q10" s="48" t="s">
        <v>3</v>
      </c>
      <c r="R10" s="48" t="s">
        <v>27</v>
      </c>
      <c r="S10" s="45" t="s">
        <v>12</v>
      </c>
      <c r="U10" s="161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3"/>
    </row>
    <row r="11" spans="1:34" x14ac:dyDescent="0.3">
      <c r="A11" s="10">
        <v>2</v>
      </c>
      <c r="B11" s="64">
        <v>40</v>
      </c>
      <c r="C11" s="69" t="s">
        <v>41</v>
      </c>
      <c r="D11" s="76" t="s">
        <v>50</v>
      </c>
      <c r="E11" s="77">
        <v>2005</v>
      </c>
      <c r="F11" s="55">
        <v>50</v>
      </c>
      <c r="G11" s="56"/>
      <c r="H11" s="51">
        <f t="shared" ref="H11:H18" si="0">IF(F11="","",F11+I11)</f>
        <v>50.1</v>
      </c>
      <c r="I11" s="51">
        <f t="shared" ref="I11:I18" si="1">(IF(G11="+",0.2,IF(G11="-",0,0.1)))</f>
        <v>0.1</v>
      </c>
      <c r="J11" s="47">
        <f t="shared" ref="J11:J18" si="2">RANK(H11,H:H)</f>
        <v>1</v>
      </c>
      <c r="K11" s="53">
        <f t="shared" ref="K11:K18" si="3">((COUNTIF(J:J,J11))+1)/2+(J11-1)</f>
        <v>4.5</v>
      </c>
      <c r="L11" s="52">
        <v>50</v>
      </c>
      <c r="M11" s="46"/>
      <c r="N11" s="51">
        <f t="shared" ref="N11:N18" si="4">IF(L11="","",L11+O11)</f>
        <v>50.1</v>
      </c>
      <c r="O11" s="51">
        <f t="shared" ref="O11:O18" si="5">(IF(M11="+",0.2,IF(M11="-",0,0.1)))</f>
        <v>0.1</v>
      </c>
      <c r="P11" s="49">
        <f t="shared" ref="P11:P18" si="6">RANK(N11,N:N)</f>
        <v>1</v>
      </c>
      <c r="Q11" s="53">
        <f t="shared" ref="Q11:Q18" si="7">((COUNTIF(P:P,P11))+1)/2+(P11-1)</f>
        <v>1.5</v>
      </c>
      <c r="R11" s="44">
        <f t="shared" ref="R11:R18" si="8">SQRT(K11*Q11)</f>
        <v>2.598076211353316</v>
      </c>
      <c r="S11" s="50">
        <f t="shared" ref="S11:S18" si="9">RANK(R11,R:R,1)</f>
        <v>1</v>
      </c>
      <c r="U11" s="161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3"/>
    </row>
    <row r="12" spans="1:34" x14ac:dyDescent="0.3">
      <c r="A12" s="10">
        <v>7</v>
      </c>
      <c r="B12" s="64">
        <v>41</v>
      </c>
      <c r="C12" s="69" t="s">
        <v>42</v>
      </c>
      <c r="D12" s="76" t="s">
        <v>50</v>
      </c>
      <c r="E12" s="77">
        <v>2003</v>
      </c>
      <c r="F12" s="55">
        <v>50</v>
      </c>
      <c r="G12" s="56"/>
      <c r="H12" s="51">
        <f t="shared" si="0"/>
        <v>50.1</v>
      </c>
      <c r="I12" s="51">
        <f t="shared" si="1"/>
        <v>0.1</v>
      </c>
      <c r="J12" s="47">
        <f t="shared" si="2"/>
        <v>1</v>
      </c>
      <c r="K12" s="53">
        <f t="shared" si="3"/>
        <v>4.5</v>
      </c>
      <c r="L12" s="52">
        <v>50</v>
      </c>
      <c r="M12" s="46"/>
      <c r="N12" s="51">
        <f t="shared" si="4"/>
        <v>50.1</v>
      </c>
      <c r="O12" s="51">
        <f t="shared" si="5"/>
        <v>0.1</v>
      </c>
      <c r="P12" s="49">
        <f t="shared" si="6"/>
        <v>1</v>
      </c>
      <c r="Q12" s="53">
        <f t="shared" si="7"/>
        <v>1.5</v>
      </c>
      <c r="R12" s="44">
        <f t="shared" si="8"/>
        <v>2.598076211353316</v>
      </c>
      <c r="S12" s="50">
        <f t="shared" si="9"/>
        <v>1</v>
      </c>
      <c r="U12" s="161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3"/>
    </row>
    <row r="13" spans="1:34" x14ac:dyDescent="0.3">
      <c r="A13" s="10">
        <v>1</v>
      </c>
      <c r="B13" s="64">
        <v>83</v>
      </c>
      <c r="C13" s="69" t="s">
        <v>47</v>
      </c>
      <c r="D13" s="65" t="s">
        <v>50</v>
      </c>
      <c r="E13" s="70">
        <v>2005</v>
      </c>
      <c r="F13" s="55">
        <v>50</v>
      </c>
      <c r="G13" s="56"/>
      <c r="H13" s="51">
        <f t="shared" si="0"/>
        <v>50.1</v>
      </c>
      <c r="I13" s="51">
        <f t="shared" si="1"/>
        <v>0.1</v>
      </c>
      <c r="J13" s="47">
        <f t="shared" si="2"/>
        <v>1</v>
      </c>
      <c r="K13" s="53">
        <f t="shared" si="3"/>
        <v>4.5</v>
      </c>
      <c r="L13" s="52">
        <v>30</v>
      </c>
      <c r="M13" s="46" t="s">
        <v>79</v>
      </c>
      <c r="N13" s="51">
        <f t="shared" si="4"/>
        <v>30.2</v>
      </c>
      <c r="O13" s="51">
        <f t="shared" si="5"/>
        <v>0.2</v>
      </c>
      <c r="P13" s="49">
        <f t="shared" si="6"/>
        <v>3</v>
      </c>
      <c r="Q13" s="53">
        <f t="shared" si="7"/>
        <v>3.5</v>
      </c>
      <c r="R13" s="44">
        <f t="shared" si="8"/>
        <v>3.9686269665968861</v>
      </c>
      <c r="S13" s="50">
        <f t="shared" si="9"/>
        <v>3</v>
      </c>
      <c r="U13" s="161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3"/>
    </row>
    <row r="14" spans="1:34" x14ac:dyDescent="0.3">
      <c r="A14" s="10">
        <v>5</v>
      </c>
      <c r="B14" s="64">
        <v>59</v>
      </c>
      <c r="C14" s="69" t="s">
        <v>77</v>
      </c>
      <c r="D14" s="65" t="s">
        <v>50</v>
      </c>
      <c r="E14" s="70">
        <v>2005</v>
      </c>
      <c r="F14" s="55">
        <v>50</v>
      </c>
      <c r="G14" s="56"/>
      <c r="H14" s="51">
        <f t="shared" si="0"/>
        <v>50.1</v>
      </c>
      <c r="I14" s="51">
        <f t="shared" si="1"/>
        <v>0.1</v>
      </c>
      <c r="J14" s="47">
        <f t="shared" si="2"/>
        <v>1</v>
      </c>
      <c r="K14" s="53">
        <f t="shared" si="3"/>
        <v>4.5</v>
      </c>
      <c r="L14" s="52">
        <v>30</v>
      </c>
      <c r="M14" s="46" t="s">
        <v>79</v>
      </c>
      <c r="N14" s="51">
        <f t="shared" si="4"/>
        <v>30.2</v>
      </c>
      <c r="O14" s="51">
        <f t="shared" si="5"/>
        <v>0.2</v>
      </c>
      <c r="P14" s="49">
        <f t="shared" si="6"/>
        <v>3</v>
      </c>
      <c r="Q14" s="53">
        <f t="shared" si="7"/>
        <v>3.5</v>
      </c>
      <c r="R14" s="44">
        <f t="shared" si="8"/>
        <v>3.9686269665968861</v>
      </c>
      <c r="S14" s="50">
        <f t="shared" si="9"/>
        <v>3</v>
      </c>
      <c r="U14" s="161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3"/>
    </row>
    <row r="15" spans="1:34" x14ac:dyDescent="0.3">
      <c r="A15" s="10">
        <v>4</v>
      </c>
      <c r="B15" s="64">
        <v>48</v>
      </c>
      <c r="C15" s="69" t="s">
        <v>138</v>
      </c>
      <c r="D15" s="65" t="s">
        <v>50</v>
      </c>
      <c r="E15" s="77">
        <v>2005</v>
      </c>
      <c r="F15" s="55">
        <v>50</v>
      </c>
      <c r="G15" s="56"/>
      <c r="H15" s="51">
        <f t="shared" si="0"/>
        <v>50.1</v>
      </c>
      <c r="I15" s="51">
        <f t="shared" si="1"/>
        <v>0.1</v>
      </c>
      <c r="J15" s="47">
        <f t="shared" si="2"/>
        <v>1</v>
      </c>
      <c r="K15" s="53">
        <f t="shared" si="3"/>
        <v>4.5</v>
      </c>
      <c r="L15" s="52">
        <v>25</v>
      </c>
      <c r="M15" s="46" t="s">
        <v>79</v>
      </c>
      <c r="N15" s="51">
        <f t="shared" si="4"/>
        <v>25.2</v>
      </c>
      <c r="O15" s="51">
        <f t="shared" si="5"/>
        <v>0.2</v>
      </c>
      <c r="P15" s="49">
        <f t="shared" si="6"/>
        <v>5</v>
      </c>
      <c r="Q15" s="53">
        <f t="shared" si="7"/>
        <v>5</v>
      </c>
      <c r="R15" s="44">
        <f t="shared" si="8"/>
        <v>4.7434164902525691</v>
      </c>
      <c r="S15" s="50">
        <f t="shared" si="9"/>
        <v>5</v>
      </c>
      <c r="U15" s="161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3"/>
    </row>
    <row r="16" spans="1:34" x14ac:dyDescent="0.3">
      <c r="A16" s="10">
        <v>6</v>
      </c>
      <c r="B16" s="64">
        <v>39</v>
      </c>
      <c r="C16" s="69" t="s">
        <v>81</v>
      </c>
      <c r="D16" s="65" t="s">
        <v>50</v>
      </c>
      <c r="E16" s="77">
        <v>2003</v>
      </c>
      <c r="F16" s="55">
        <v>50</v>
      </c>
      <c r="G16" s="56"/>
      <c r="H16" s="51">
        <f t="shared" si="0"/>
        <v>50.1</v>
      </c>
      <c r="I16" s="51">
        <f t="shared" si="1"/>
        <v>0.1</v>
      </c>
      <c r="J16" s="47">
        <f t="shared" si="2"/>
        <v>1</v>
      </c>
      <c r="K16" s="53">
        <f t="shared" si="3"/>
        <v>4.5</v>
      </c>
      <c r="L16" s="52">
        <v>24</v>
      </c>
      <c r="M16" s="46" t="s">
        <v>79</v>
      </c>
      <c r="N16" s="51">
        <f t="shared" si="4"/>
        <v>24.2</v>
      </c>
      <c r="O16" s="51">
        <f t="shared" si="5"/>
        <v>0.2</v>
      </c>
      <c r="P16" s="49">
        <f t="shared" si="6"/>
        <v>6</v>
      </c>
      <c r="Q16" s="53">
        <f t="shared" si="7"/>
        <v>6</v>
      </c>
      <c r="R16" s="44">
        <f t="shared" si="8"/>
        <v>5.196152422706632</v>
      </c>
      <c r="S16" s="50">
        <f t="shared" si="9"/>
        <v>6</v>
      </c>
      <c r="U16" s="161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3"/>
    </row>
    <row r="17" spans="1:34" x14ac:dyDescent="0.3">
      <c r="A17" s="10">
        <v>3</v>
      </c>
      <c r="B17" s="64">
        <v>92</v>
      </c>
      <c r="C17" s="76" t="s">
        <v>80</v>
      </c>
      <c r="D17" s="65" t="s">
        <v>51</v>
      </c>
      <c r="E17" s="77">
        <v>2004</v>
      </c>
      <c r="F17" s="55">
        <v>50</v>
      </c>
      <c r="G17" s="56"/>
      <c r="H17" s="51">
        <f t="shared" si="0"/>
        <v>50.1</v>
      </c>
      <c r="I17" s="51">
        <f t="shared" si="1"/>
        <v>0.1</v>
      </c>
      <c r="J17" s="47">
        <f t="shared" si="2"/>
        <v>1</v>
      </c>
      <c r="K17" s="53">
        <f t="shared" si="3"/>
        <v>4.5</v>
      </c>
      <c r="L17" s="52">
        <v>22</v>
      </c>
      <c r="M17" s="46" t="s">
        <v>79</v>
      </c>
      <c r="N17" s="51">
        <f t="shared" si="4"/>
        <v>22.2</v>
      </c>
      <c r="O17" s="51">
        <f t="shared" si="5"/>
        <v>0.2</v>
      </c>
      <c r="P17" s="49">
        <f t="shared" si="6"/>
        <v>7</v>
      </c>
      <c r="Q17" s="53">
        <f t="shared" si="7"/>
        <v>7</v>
      </c>
      <c r="R17" s="44">
        <f t="shared" si="8"/>
        <v>5.6124860801609122</v>
      </c>
      <c r="S17" s="50">
        <f t="shared" si="9"/>
        <v>7</v>
      </c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</row>
    <row r="18" spans="1:34" ht="15.75" thickBot="1" x14ac:dyDescent="0.35">
      <c r="A18" s="99">
        <v>8</v>
      </c>
      <c r="B18" s="100">
        <v>80</v>
      </c>
      <c r="C18" s="101" t="s">
        <v>82</v>
      </c>
      <c r="D18" s="113" t="s">
        <v>50</v>
      </c>
      <c r="E18" s="114">
        <v>2005</v>
      </c>
      <c r="F18" s="104">
        <v>50</v>
      </c>
      <c r="G18" s="105"/>
      <c r="H18" s="106">
        <f t="shared" si="0"/>
        <v>50.1</v>
      </c>
      <c r="I18" s="106">
        <f t="shared" si="1"/>
        <v>0.1</v>
      </c>
      <c r="J18" s="107">
        <f t="shared" si="2"/>
        <v>1</v>
      </c>
      <c r="K18" s="108">
        <f t="shared" si="3"/>
        <v>4.5</v>
      </c>
      <c r="L18" s="109">
        <v>16</v>
      </c>
      <c r="M18" s="115" t="s">
        <v>79</v>
      </c>
      <c r="N18" s="106">
        <f t="shared" si="4"/>
        <v>16.2</v>
      </c>
      <c r="O18" s="106">
        <f t="shared" si="5"/>
        <v>0.2</v>
      </c>
      <c r="P18" s="110">
        <f t="shared" si="6"/>
        <v>8</v>
      </c>
      <c r="Q18" s="108">
        <f t="shared" si="7"/>
        <v>8</v>
      </c>
      <c r="R18" s="111">
        <f t="shared" si="8"/>
        <v>6</v>
      </c>
      <c r="S18" s="112">
        <f t="shared" si="9"/>
        <v>8</v>
      </c>
    </row>
  </sheetData>
  <autoFilter ref="A10:S10">
    <sortState ref="A11:S18">
      <sortCondition ref="S10"/>
    </sortState>
  </autoFilter>
  <mergeCells count="6">
    <mergeCell ref="A1:S1"/>
    <mergeCell ref="U1:AH16"/>
    <mergeCell ref="A5:S5"/>
    <mergeCell ref="F10:G10"/>
    <mergeCell ref="L10:M10"/>
    <mergeCell ref="A3:T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zoomScaleNormal="100" workbookViewId="0">
      <selection activeCell="Q26" sqref="Q26"/>
    </sheetView>
  </sheetViews>
  <sheetFormatPr defaultRowHeight="15" x14ac:dyDescent="0.3"/>
  <cols>
    <col min="1" max="1" width="3.5703125" style="3" bestFit="1" customWidth="1"/>
    <col min="2" max="2" width="4.42578125" style="3" customWidth="1"/>
    <col min="3" max="3" width="22.7109375" style="3" customWidth="1"/>
    <col min="4" max="4" width="25.28515625" style="3" customWidth="1"/>
    <col min="5" max="5" width="6.7109375" style="3" customWidth="1"/>
    <col min="6" max="6" width="5.28515625" style="3" customWidth="1"/>
    <col min="7" max="7" width="2.5703125" style="3" customWidth="1"/>
    <col min="8" max="9" width="5.28515625" style="3" hidden="1" customWidth="1"/>
    <col min="10" max="10" width="8.140625" style="3" customWidth="1"/>
    <col min="11" max="11" width="7.85546875" style="3" customWidth="1"/>
    <col min="12" max="12" width="5.28515625" style="3" customWidth="1"/>
    <col min="13" max="13" width="2.42578125" style="3" customWidth="1"/>
    <col min="14" max="14" width="8.5703125" style="3" hidden="1" customWidth="1"/>
    <col min="15" max="15" width="8.5703125" style="4" hidden="1" customWidth="1"/>
    <col min="16" max="16" width="8.140625" style="4" customWidth="1"/>
    <col min="17" max="17" width="8.140625" style="3" customWidth="1"/>
    <col min="18" max="18" width="8.140625" style="4" customWidth="1"/>
    <col min="19" max="19" width="8.5703125" style="4" customWidth="1"/>
    <col min="20" max="21" width="9.140625" style="3"/>
    <col min="22" max="22" width="1.28515625" style="3" hidden="1" customWidth="1"/>
    <col min="23" max="23" width="9.5703125" style="3" hidden="1" customWidth="1"/>
    <col min="24" max="16384" width="9.140625" style="3"/>
  </cols>
  <sheetData>
    <row r="1" spans="1:34" s="34" customFormat="1" ht="27.75" customHeight="1" x14ac:dyDescent="0.35">
      <c r="A1" s="172" t="s">
        <v>21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U1" s="184" t="s">
        <v>38</v>
      </c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60"/>
    </row>
    <row r="2" spans="1:34" s="35" customFormat="1" ht="12" customHeight="1" x14ac:dyDescent="0.2">
      <c r="U2" s="186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63"/>
    </row>
    <row r="3" spans="1:34" s="35" customFormat="1" ht="20.25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4"/>
      <c r="U3" s="186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63"/>
    </row>
    <row r="4" spans="1:34" s="35" customFormat="1" ht="9" customHeight="1" thickBot="1" x14ac:dyDescent="0.25">
      <c r="U4" s="186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63"/>
    </row>
    <row r="5" spans="1:34" customFormat="1" ht="28.5" customHeight="1" thickBot="1" x14ac:dyDescent="0.25">
      <c r="A5" s="177" t="s">
        <v>59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9"/>
      <c r="U5" s="186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63"/>
    </row>
    <row r="6" spans="1:34" ht="12" customHeight="1" x14ac:dyDescent="0.45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4"/>
      <c r="O6" s="26"/>
      <c r="P6" s="26"/>
      <c r="Q6" s="24"/>
      <c r="R6" s="26"/>
      <c r="S6" s="26"/>
      <c r="U6" s="186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63"/>
    </row>
    <row r="7" spans="1:34" ht="20.25" customHeight="1" x14ac:dyDescent="0.35">
      <c r="A7" s="24"/>
      <c r="B7" s="24"/>
      <c r="C7" s="27" t="s">
        <v>10</v>
      </c>
      <c r="D7" s="28" t="s">
        <v>137</v>
      </c>
      <c r="E7" s="28"/>
      <c r="F7" s="28"/>
      <c r="G7" s="28"/>
      <c r="H7" s="28"/>
      <c r="I7" s="28"/>
      <c r="J7" s="28"/>
      <c r="K7" s="28"/>
      <c r="L7" s="28"/>
      <c r="M7" s="28"/>
      <c r="N7" s="29"/>
      <c r="O7" s="30"/>
      <c r="P7" s="26"/>
      <c r="Q7" s="24"/>
      <c r="R7" s="26"/>
      <c r="S7" s="26"/>
      <c r="U7" s="186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63"/>
    </row>
    <row r="8" spans="1:34" ht="20.25" customHeight="1" x14ac:dyDescent="0.35">
      <c r="A8" s="24"/>
      <c r="B8" s="24"/>
      <c r="C8" s="27" t="s">
        <v>11</v>
      </c>
      <c r="D8" s="38">
        <f ca="1">NOW()</f>
        <v>41774.693680555552</v>
      </c>
      <c r="E8" s="38"/>
      <c r="F8" s="38"/>
      <c r="G8" s="38"/>
      <c r="H8" s="38"/>
      <c r="I8" s="38"/>
      <c r="J8" s="38"/>
      <c r="K8" s="38"/>
      <c r="L8" s="38"/>
      <c r="M8" s="38"/>
      <c r="N8" s="31"/>
      <c r="O8" s="32"/>
      <c r="P8" s="26"/>
      <c r="Q8" s="24"/>
      <c r="R8" s="26"/>
      <c r="S8" s="26"/>
      <c r="U8" s="186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63"/>
    </row>
    <row r="9" spans="1:34" ht="10.5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/>
      <c r="P9" s="26"/>
      <c r="Q9" s="24"/>
      <c r="R9" s="26"/>
      <c r="S9" s="26"/>
      <c r="U9" s="186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63"/>
    </row>
    <row r="10" spans="1:34" s="11" customFormat="1" ht="34.5" customHeight="1" x14ac:dyDescent="0.2">
      <c r="A10" s="54" t="s">
        <v>5</v>
      </c>
      <c r="B10" s="54" t="s">
        <v>6</v>
      </c>
      <c r="C10" s="43" t="s">
        <v>14</v>
      </c>
      <c r="D10" s="43" t="s">
        <v>13</v>
      </c>
      <c r="E10" s="43" t="s">
        <v>23</v>
      </c>
      <c r="F10" s="190" t="s">
        <v>16</v>
      </c>
      <c r="G10" s="191"/>
      <c r="H10" s="92" t="s">
        <v>24</v>
      </c>
      <c r="I10" s="92" t="s">
        <v>25</v>
      </c>
      <c r="J10" s="48" t="s">
        <v>2</v>
      </c>
      <c r="K10" s="48" t="s">
        <v>3</v>
      </c>
      <c r="L10" s="170" t="s">
        <v>15</v>
      </c>
      <c r="M10" s="192"/>
      <c r="N10" s="92" t="s">
        <v>26</v>
      </c>
      <c r="O10" s="92" t="s">
        <v>25</v>
      </c>
      <c r="P10" s="48" t="s">
        <v>2</v>
      </c>
      <c r="Q10" s="48" t="s">
        <v>3</v>
      </c>
      <c r="R10" s="48" t="s">
        <v>27</v>
      </c>
      <c r="S10" s="45" t="s">
        <v>12</v>
      </c>
      <c r="U10" s="161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3"/>
    </row>
    <row r="11" spans="1:34" x14ac:dyDescent="0.3">
      <c r="A11" s="10">
        <v>1</v>
      </c>
      <c r="B11" s="64">
        <v>43</v>
      </c>
      <c r="C11" s="69" t="s">
        <v>85</v>
      </c>
      <c r="D11" s="65" t="s">
        <v>88</v>
      </c>
      <c r="E11" s="77">
        <v>2004</v>
      </c>
      <c r="F11" s="55">
        <v>50</v>
      </c>
      <c r="G11" s="56"/>
      <c r="H11" s="51">
        <f t="shared" ref="H11:H21" si="0">IF(F11="","",F11+I11)</f>
        <v>50.1</v>
      </c>
      <c r="I11" s="51">
        <f t="shared" ref="I11:I21" si="1">(IF(G11="+",0.2,IF(G11="-",0,0.1)))</f>
        <v>0.1</v>
      </c>
      <c r="J11" s="47">
        <f t="shared" ref="J11:J21" si="2">RANK(H11,H:H)</f>
        <v>1</v>
      </c>
      <c r="K11" s="53">
        <f t="shared" ref="K11:K21" si="3">((COUNTIF(J:J,J11))+1)/2+(J11-1)</f>
        <v>6</v>
      </c>
      <c r="L11" s="52">
        <v>50</v>
      </c>
      <c r="M11" s="51"/>
      <c r="N11" s="51">
        <f t="shared" ref="N11:N21" si="4">IF(L11="","",L11+O11)</f>
        <v>50.1</v>
      </c>
      <c r="O11" s="51">
        <f t="shared" ref="O11:O21" si="5">(IF(M11="+",0.2,IF(M11="-",0,0.1)))</f>
        <v>0.1</v>
      </c>
      <c r="P11" s="49">
        <f t="shared" ref="P11:P21" si="6">RANK(N11,N:N)</f>
        <v>1</v>
      </c>
      <c r="Q11" s="53">
        <f t="shared" ref="Q11:Q21" si="7">((COUNTIF(P:P,P11))+1)/2+(P11-1)</f>
        <v>2.5</v>
      </c>
      <c r="R11" s="44">
        <f t="shared" ref="R11:R21" si="8">SQRT(K11*Q11)</f>
        <v>3.872983346207417</v>
      </c>
      <c r="S11" s="50">
        <f t="shared" ref="S11:S21" si="9">RANK(R11,R:R,1)</f>
        <v>1</v>
      </c>
      <c r="U11" s="161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3"/>
    </row>
    <row r="12" spans="1:34" x14ac:dyDescent="0.3">
      <c r="A12" s="10">
        <v>5</v>
      </c>
      <c r="B12" s="64">
        <v>90</v>
      </c>
      <c r="C12" s="69" t="s">
        <v>93</v>
      </c>
      <c r="D12" s="76" t="s">
        <v>91</v>
      </c>
      <c r="E12" s="77">
        <v>2003</v>
      </c>
      <c r="F12" s="55">
        <v>50</v>
      </c>
      <c r="G12" s="56"/>
      <c r="H12" s="51">
        <f t="shared" si="0"/>
        <v>50.1</v>
      </c>
      <c r="I12" s="51">
        <f t="shared" si="1"/>
        <v>0.1</v>
      </c>
      <c r="J12" s="47">
        <f t="shared" si="2"/>
        <v>1</v>
      </c>
      <c r="K12" s="53">
        <f t="shared" si="3"/>
        <v>6</v>
      </c>
      <c r="L12" s="52">
        <v>50</v>
      </c>
      <c r="M12" s="51"/>
      <c r="N12" s="51">
        <f t="shared" si="4"/>
        <v>50.1</v>
      </c>
      <c r="O12" s="51">
        <f t="shared" si="5"/>
        <v>0.1</v>
      </c>
      <c r="P12" s="49">
        <f t="shared" si="6"/>
        <v>1</v>
      </c>
      <c r="Q12" s="53">
        <f t="shared" si="7"/>
        <v>2.5</v>
      </c>
      <c r="R12" s="44">
        <f t="shared" si="8"/>
        <v>3.872983346207417</v>
      </c>
      <c r="S12" s="50">
        <f t="shared" si="9"/>
        <v>1</v>
      </c>
      <c r="U12" s="161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3"/>
    </row>
    <row r="13" spans="1:34" x14ac:dyDescent="0.3">
      <c r="A13" s="10">
        <v>8</v>
      </c>
      <c r="B13" s="64">
        <v>45</v>
      </c>
      <c r="C13" s="76" t="s">
        <v>44</v>
      </c>
      <c r="D13" s="76" t="s">
        <v>87</v>
      </c>
      <c r="E13" s="77">
        <v>2004</v>
      </c>
      <c r="F13" s="55">
        <v>50</v>
      </c>
      <c r="G13" s="56"/>
      <c r="H13" s="51">
        <f t="shared" si="0"/>
        <v>50.1</v>
      </c>
      <c r="I13" s="51">
        <f t="shared" si="1"/>
        <v>0.1</v>
      </c>
      <c r="J13" s="47">
        <f t="shared" si="2"/>
        <v>1</v>
      </c>
      <c r="K13" s="53">
        <f t="shared" si="3"/>
        <v>6</v>
      </c>
      <c r="L13" s="52">
        <v>50</v>
      </c>
      <c r="M13" s="51"/>
      <c r="N13" s="51">
        <f t="shared" si="4"/>
        <v>50.1</v>
      </c>
      <c r="O13" s="51">
        <f t="shared" si="5"/>
        <v>0.1</v>
      </c>
      <c r="P13" s="49">
        <f t="shared" si="6"/>
        <v>1</v>
      </c>
      <c r="Q13" s="53">
        <f t="shared" si="7"/>
        <v>2.5</v>
      </c>
      <c r="R13" s="44">
        <f t="shared" si="8"/>
        <v>3.872983346207417</v>
      </c>
      <c r="S13" s="50">
        <f t="shared" si="9"/>
        <v>1</v>
      </c>
      <c r="U13" s="161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3"/>
    </row>
    <row r="14" spans="1:34" x14ac:dyDescent="0.3">
      <c r="A14" s="10">
        <v>10</v>
      </c>
      <c r="B14" s="64">
        <v>94</v>
      </c>
      <c r="C14" s="76" t="s">
        <v>90</v>
      </c>
      <c r="D14" s="76" t="s">
        <v>91</v>
      </c>
      <c r="E14" s="77">
        <v>2003</v>
      </c>
      <c r="F14" s="55">
        <v>50</v>
      </c>
      <c r="G14" s="56"/>
      <c r="H14" s="51">
        <f t="shared" si="0"/>
        <v>50.1</v>
      </c>
      <c r="I14" s="51">
        <f t="shared" si="1"/>
        <v>0.1</v>
      </c>
      <c r="J14" s="47">
        <f t="shared" si="2"/>
        <v>1</v>
      </c>
      <c r="K14" s="53">
        <f t="shared" si="3"/>
        <v>6</v>
      </c>
      <c r="L14" s="52">
        <v>50</v>
      </c>
      <c r="M14" s="51"/>
      <c r="N14" s="51">
        <f t="shared" si="4"/>
        <v>50.1</v>
      </c>
      <c r="O14" s="51">
        <f t="shared" si="5"/>
        <v>0.1</v>
      </c>
      <c r="P14" s="49">
        <f t="shared" si="6"/>
        <v>1</v>
      </c>
      <c r="Q14" s="53">
        <f t="shared" si="7"/>
        <v>2.5</v>
      </c>
      <c r="R14" s="44">
        <f t="shared" si="8"/>
        <v>3.872983346207417</v>
      </c>
      <c r="S14" s="50">
        <f t="shared" si="9"/>
        <v>1</v>
      </c>
      <c r="U14" s="161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3"/>
    </row>
    <row r="15" spans="1:34" x14ac:dyDescent="0.3">
      <c r="A15" s="10">
        <v>6</v>
      </c>
      <c r="B15" s="64">
        <v>91</v>
      </c>
      <c r="C15" s="69" t="s">
        <v>92</v>
      </c>
      <c r="D15" s="76" t="s">
        <v>91</v>
      </c>
      <c r="E15" s="77">
        <v>2003</v>
      </c>
      <c r="F15" s="55">
        <v>50</v>
      </c>
      <c r="G15" s="56"/>
      <c r="H15" s="51">
        <f t="shared" si="0"/>
        <v>50.1</v>
      </c>
      <c r="I15" s="51">
        <f t="shared" si="1"/>
        <v>0.1</v>
      </c>
      <c r="J15" s="47">
        <f t="shared" si="2"/>
        <v>1</v>
      </c>
      <c r="K15" s="53">
        <f t="shared" si="3"/>
        <v>6</v>
      </c>
      <c r="L15" s="52">
        <v>30</v>
      </c>
      <c r="M15" s="51" t="s">
        <v>79</v>
      </c>
      <c r="N15" s="51">
        <f t="shared" si="4"/>
        <v>30.2</v>
      </c>
      <c r="O15" s="51">
        <f t="shared" si="5"/>
        <v>0.2</v>
      </c>
      <c r="P15" s="49">
        <f t="shared" si="6"/>
        <v>5</v>
      </c>
      <c r="Q15" s="53">
        <f t="shared" si="7"/>
        <v>5</v>
      </c>
      <c r="R15" s="44">
        <f t="shared" si="8"/>
        <v>5.4772255750516612</v>
      </c>
      <c r="S15" s="50">
        <f t="shared" si="9"/>
        <v>5</v>
      </c>
      <c r="U15" s="161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3"/>
    </row>
    <row r="16" spans="1:34" x14ac:dyDescent="0.3">
      <c r="A16" s="10">
        <v>3</v>
      </c>
      <c r="B16" s="64">
        <v>85</v>
      </c>
      <c r="C16" s="69" t="s">
        <v>141</v>
      </c>
      <c r="D16" s="65" t="s">
        <v>142</v>
      </c>
      <c r="E16" s="70">
        <v>2003</v>
      </c>
      <c r="F16" s="55">
        <v>50</v>
      </c>
      <c r="G16" s="56"/>
      <c r="H16" s="51">
        <f t="shared" si="0"/>
        <v>50.1</v>
      </c>
      <c r="I16" s="51">
        <f t="shared" si="1"/>
        <v>0.1</v>
      </c>
      <c r="J16" s="47">
        <f t="shared" si="2"/>
        <v>1</v>
      </c>
      <c r="K16" s="53">
        <f t="shared" si="3"/>
        <v>6</v>
      </c>
      <c r="L16" s="52">
        <v>26</v>
      </c>
      <c r="M16" s="46" t="s">
        <v>79</v>
      </c>
      <c r="N16" s="51">
        <f t="shared" si="4"/>
        <v>26.2</v>
      </c>
      <c r="O16" s="51">
        <f t="shared" si="5"/>
        <v>0.2</v>
      </c>
      <c r="P16" s="49">
        <f t="shared" si="6"/>
        <v>6</v>
      </c>
      <c r="Q16" s="53">
        <f t="shared" si="7"/>
        <v>6</v>
      </c>
      <c r="R16" s="44">
        <f t="shared" si="8"/>
        <v>6</v>
      </c>
      <c r="S16" s="50">
        <f t="shared" si="9"/>
        <v>6</v>
      </c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</row>
    <row r="17" spans="1:34" x14ac:dyDescent="0.3">
      <c r="A17" s="10">
        <v>7</v>
      </c>
      <c r="B17" s="64">
        <v>93</v>
      </c>
      <c r="C17" s="69" t="s">
        <v>83</v>
      </c>
      <c r="D17" s="65" t="s">
        <v>84</v>
      </c>
      <c r="E17" s="77">
        <v>2003</v>
      </c>
      <c r="F17" s="55">
        <v>50</v>
      </c>
      <c r="G17" s="56"/>
      <c r="H17" s="51">
        <f t="shared" si="0"/>
        <v>50.1</v>
      </c>
      <c r="I17" s="51">
        <f t="shared" si="1"/>
        <v>0.1</v>
      </c>
      <c r="J17" s="47">
        <f t="shared" si="2"/>
        <v>1</v>
      </c>
      <c r="K17" s="53">
        <f t="shared" si="3"/>
        <v>6</v>
      </c>
      <c r="L17" s="52">
        <v>26</v>
      </c>
      <c r="M17" s="51"/>
      <c r="N17" s="51">
        <f t="shared" si="4"/>
        <v>26.1</v>
      </c>
      <c r="O17" s="51">
        <f t="shared" si="5"/>
        <v>0.1</v>
      </c>
      <c r="P17" s="49">
        <f t="shared" si="6"/>
        <v>7</v>
      </c>
      <c r="Q17" s="53">
        <f t="shared" si="7"/>
        <v>7</v>
      </c>
      <c r="R17" s="44">
        <f t="shared" si="8"/>
        <v>6.4807406984078604</v>
      </c>
      <c r="S17" s="50">
        <f t="shared" si="9"/>
        <v>7</v>
      </c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</row>
    <row r="18" spans="1:34" x14ac:dyDescent="0.3">
      <c r="A18" s="10">
        <v>4</v>
      </c>
      <c r="B18" s="64">
        <v>92</v>
      </c>
      <c r="C18" s="69" t="s">
        <v>94</v>
      </c>
      <c r="D18" s="65" t="s">
        <v>50</v>
      </c>
      <c r="E18" s="77">
        <v>2003</v>
      </c>
      <c r="F18" s="55">
        <v>50</v>
      </c>
      <c r="G18" s="56"/>
      <c r="H18" s="51">
        <f t="shared" si="0"/>
        <v>50.1</v>
      </c>
      <c r="I18" s="51">
        <f t="shared" si="1"/>
        <v>0.1</v>
      </c>
      <c r="J18" s="47">
        <f t="shared" si="2"/>
        <v>1</v>
      </c>
      <c r="K18" s="53">
        <f t="shared" si="3"/>
        <v>6</v>
      </c>
      <c r="L18" s="52">
        <v>25</v>
      </c>
      <c r="M18" s="46" t="s">
        <v>79</v>
      </c>
      <c r="N18" s="51">
        <f t="shared" si="4"/>
        <v>25.2</v>
      </c>
      <c r="O18" s="51">
        <f t="shared" si="5"/>
        <v>0.2</v>
      </c>
      <c r="P18" s="49">
        <f t="shared" si="6"/>
        <v>8</v>
      </c>
      <c r="Q18" s="53">
        <f t="shared" si="7"/>
        <v>8</v>
      </c>
      <c r="R18" s="44">
        <f t="shared" si="8"/>
        <v>6.9282032302755088</v>
      </c>
      <c r="S18" s="50">
        <f t="shared" si="9"/>
        <v>8</v>
      </c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</row>
    <row r="19" spans="1:34" x14ac:dyDescent="0.3">
      <c r="A19" s="10">
        <v>9</v>
      </c>
      <c r="B19" s="64">
        <v>44</v>
      </c>
      <c r="C19" s="69" t="s">
        <v>89</v>
      </c>
      <c r="D19" s="65" t="s">
        <v>88</v>
      </c>
      <c r="E19" s="77">
        <v>2006</v>
      </c>
      <c r="F19" s="55">
        <v>50</v>
      </c>
      <c r="G19" s="56"/>
      <c r="H19" s="51">
        <f t="shared" si="0"/>
        <v>50.1</v>
      </c>
      <c r="I19" s="51">
        <f t="shared" si="1"/>
        <v>0.1</v>
      </c>
      <c r="J19" s="47">
        <f t="shared" si="2"/>
        <v>1</v>
      </c>
      <c r="K19" s="53">
        <f t="shared" si="3"/>
        <v>6</v>
      </c>
      <c r="L19" s="52">
        <v>25</v>
      </c>
      <c r="M19" s="51"/>
      <c r="N19" s="51">
        <f t="shared" si="4"/>
        <v>25.1</v>
      </c>
      <c r="O19" s="51">
        <f t="shared" si="5"/>
        <v>0.1</v>
      </c>
      <c r="P19" s="49">
        <f t="shared" si="6"/>
        <v>9</v>
      </c>
      <c r="Q19" s="53">
        <f t="shared" si="7"/>
        <v>9</v>
      </c>
      <c r="R19" s="44">
        <f t="shared" si="8"/>
        <v>7.3484692283495345</v>
      </c>
      <c r="S19" s="50">
        <f t="shared" si="9"/>
        <v>9</v>
      </c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</row>
    <row r="20" spans="1:34" x14ac:dyDescent="0.3">
      <c r="A20" s="10">
        <v>11</v>
      </c>
      <c r="B20" s="64">
        <v>95</v>
      </c>
      <c r="C20" s="69" t="s">
        <v>148</v>
      </c>
      <c r="D20" s="65" t="s">
        <v>57</v>
      </c>
      <c r="E20" s="70">
        <v>2006</v>
      </c>
      <c r="F20" s="55">
        <v>50</v>
      </c>
      <c r="G20" s="56"/>
      <c r="H20" s="51">
        <f t="shared" si="0"/>
        <v>50.1</v>
      </c>
      <c r="I20" s="51">
        <f t="shared" si="1"/>
        <v>0.1</v>
      </c>
      <c r="J20" s="47">
        <f t="shared" si="2"/>
        <v>1</v>
      </c>
      <c r="K20" s="53">
        <f t="shared" si="3"/>
        <v>6</v>
      </c>
      <c r="L20" s="52">
        <v>24</v>
      </c>
      <c r="M20" s="51"/>
      <c r="N20" s="51">
        <f t="shared" si="4"/>
        <v>24.1</v>
      </c>
      <c r="O20" s="51">
        <f t="shared" si="5"/>
        <v>0.1</v>
      </c>
      <c r="P20" s="49">
        <f t="shared" si="6"/>
        <v>10</v>
      </c>
      <c r="Q20" s="53">
        <f t="shared" si="7"/>
        <v>10</v>
      </c>
      <c r="R20" s="44">
        <f t="shared" si="8"/>
        <v>7.745966692414834</v>
      </c>
      <c r="S20" s="50">
        <f t="shared" si="9"/>
        <v>10</v>
      </c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</row>
    <row r="21" spans="1:34" ht="15.75" thickBot="1" x14ac:dyDescent="0.35">
      <c r="A21" s="99">
        <v>2</v>
      </c>
      <c r="B21" s="100">
        <v>82</v>
      </c>
      <c r="C21" s="101" t="s">
        <v>48</v>
      </c>
      <c r="D21" s="113" t="s">
        <v>50</v>
      </c>
      <c r="E21" s="103">
        <v>2007</v>
      </c>
      <c r="F21" s="104">
        <v>50</v>
      </c>
      <c r="G21" s="105"/>
      <c r="H21" s="106">
        <f t="shared" si="0"/>
        <v>50.1</v>
      </c>
      <c r="I21" s="106">
        <f t="shared" si="1"/>
        <v>0.1</v>
      </c>
      <c r="J21" s="107">
        <f t="shared" si="2"/>
        <v>1</v>
      </c>
      <c r="K21" s="108">
        <f t="shared" si="3"/>
        <v>6</v>
      </c>
      <c r="L21" s="109">
        <v>16</v>
      </c>
      <c r="M21" s="115" t="s">
        <v>79</v>
      </c>
      <c r="N21" s="106">
        <f t="shared" si="4"/>
        <v>16.2</v>
      </c>
      <c r="O21" s="106">
        <f t="shared" si="5"/>
        <v>0.2</v>
      </c>
      <c r="P21" s="110">
        <f t="shared" si="6"/>
        <v>11</v>
      </c>
      <c r="Q21" s="108">
        <f t="shared" si="7"/>
        <v>11</v>
      </c>
      <c r="R21" s="111">
        <f t="shared" si="8"/>
        <v>8.1240384046359608</v>
      </c>
      <c r="S21" s="112">
        <f t="shared" si="9"/>
        <v>11</v>
      </c>
    </row>
  </sheetData>
  <autoFilter ref="A10:S10">
    <sortState ref="A11:S21">
      <sortCondition ref="S10"/>
    </sortState>
  </autoFilter>
  <mergeCells count="6">
    <mergeCell ref="A1:S1"/>
    <mergeCell ref="U1:AH15"/>
    <mergeCell ref="A5:S5"/>
    <mergeCell ref="F10:G10"/>
    <mergeCell ref="L10:M10"/>
    <mergeCell ref="A3:T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zoomScaleNormal="100" workbookViewId="0">
      <selection activeCell="D20" sqref="D20"/>
    </sheetView>
  </sheetViews>
  <sheetFormatPr defaultRowHeight="15" x14ac:dyDescent="0.3"/>
  <cols>
    <col min="1" max="1" width="3.5703125" style="3" bestFit="1" customWidth="1"/>
    <col min="2" max="2" width="4.42578125" style="3" customWidth="1"/>
    <col min="3" max="3" width="22.7109375" style="3" customWidth="1"/>
    <col min="4" max="4" width="25.28515625" style="3" customWidth="1"/>
    <col min="5" max="6" width="5.28515625" style="3" customWidth="1"/>
    <col min="7" max="7" width="2.5703125" style="3" customWidth="1"/>
    <col min="8" max="9" width="5.28515625" style="3" hidden="1" customWidth="1"/>
    <col min="10" max="10" width="5.28515625" style="3" customWidth="1"/>
    <col min="11" max="11" width="7.85546875" style="3" customWidth="1"/>
    <col min="12" max="12" width="8.5703125" style="3" customWidth="1"/>
    <col min="13" max="13" width="2.42578125" style="4" customWidth="1"/>
    <col min="14" max="14" width="8.5703125" style="4" hidden="1" customWidth="1"/>
    <col min="15" max="15" width="8.5703125" style="3" hidden="1" customWidth="1"/>
    <col min="16" max="19" width="8.5703125" style="4" customWidth="1"/>
    <col min="20" max="21" width="9.140625" style="3"/>
    <col min="22" max="22" width="1.28515625" style="3" hidden="1" customWidth="1"/>
    <col min="23" max="23" width="9.5703125" style="3" hidden="1" customWidth="1"/>
    <col min="24" max="16384" width="9.140625" style="3"/>
  </cols>
  <sheetData>
    <row r="1" spans="1:34" s="34" customFormat="1" ht="27.75" customHeight="1" x14ac:dyDescent="0.35">
      <c r="A1" s="172" t="s">
        <v>21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U1" s="184" t="s">
        <v>38</v>
      </c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60"/>
    </row>
    <row r="2" spans="1:34" s="35" customFormat="1" ht="12" customHeight="1" x14ac:dyDescent="0.2">
      <c r="U2" s="186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63"/>
    </row>
    <row r="3" spans="1:34" s="35" customFormat="1" ht="20.25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4"/>
      <c r="U3" s="186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63"/>
    </row>
    <row r="4" spans="1:34" s="35" customFormat="1" ht="9" customHeight="1" thickBot="1" x14ac:dyDescent="0.25">
      <c r="U4" s="186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63"/>
    </row>
    <row r="5" spans="1:34" customFormat="1" ht="28.5" customHeight="1" thickBot="1" x14ac:dyDescent="0.25">
      <c r="A5" s="177" t="s">
        <v>58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9"/>
      <c r="U5" s="186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63"/>
    </row>
    <row r="6" spans="1:34" ht="12" customHeight="1" x14ac:dyDescent="0.45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4"/>
      <c r="M6" s="26"/>
      <c r="N6" s="26"/>
      <c r="O6" s="24"/>
      <c r="P6" s="26"/>
      <c r="Q6" s="26"/>
      <c r="R6" s="26"/>
      <c r="S6" s="26"/>
      <c r="U6" s="186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63"/>
    </row>
    <row r="7" spans="1:34" ht="20.25" customHeight="1" x14ac:dyDescent="0.35">
      <c r="A7" s="24"/>
      <c r="B7" s="24"/>
      <c r="C7" s="27" t="s">
        <v>10</v>
      </c>
      <c r="D7" s="28" t="s">
        <v>137</v>
      </c>
      <c r="E7" s="28"/>
      <c r="F7" s="28"/>
      <c r="G7" s="28"/>
      <c r="H7" s="28"/>
      <c r="I7" s="28"/>
      <c r="J7" s="28"/>
      <c r="K7" s="28"/>
      <c r="L7" s="29"/>
      <c r="M7" s="30"/>
      <c r="N7" s="26"/>
      <c r="O7" s="24"/>
      <c r="P7" s="26"/>
      <c r="Q7" s="26"/>
      <c r="R7" s="26"/>
      <c r="S7" s="26"/>
      <c r="U7" s="186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63"/>
    </row>
    <row r="8" spans="1:34" ht="20.25" customHeight="1" x14ac:dyDescent="0.35">
      <c r="A8" s="24"/>
      <c r="B8" s="24"/>
      <c r="C8" s="27" t="s">
        <v>11</v>
      </c>
      <c r="D8" s="38">
        <f ca="1">NOW()</f>
        <v>41774.693680555552</v>
      </c>
      <c r="E8" s="38"/>
      <c r="F8" s="38"/>
      <c r="G8" s="38"/>
      <c r="H8" s="38"/>
      <c r="I8" s="38"/>
      <c r="J8" s="38"/>
      <c r="K8" s="38"/>
      <c r="L8" s="31"/>
      <c r="M8" s="32"/>
      <c r="N8" s="26"/>
      <c r="O8" s="24"/>
      <c r="P8" s="26"/>
      <c r="Q8" s="26"/>
      <c r="R8" s="26"/>
      <c r="S8" s="26"/>
      <c r="U8" s="186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63"/>
    </row>
    <row r="9" spans="1:34" ht="10.5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6"/>
      <c r="N9" s="26"/>
      <c r="O9" s="24"/>
      <c r="P9" s="26"/>
      <c r="Q9" s="26"/>
      <c r="R9" s="26"/>
      <c r="S9" s="26"/>
      <c r="U9" s="186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63"/>
    </row>
    <row r="10" spans="1:34" s="11" customFormat="1" ht="34.5" customHeight="1" x14ac:dyDescent="0.2">
      <c r="A10" s="54" t="s">
        <v>5</v>
      </c>
      <c r="B10" s="54" t="s">
        <v>6</v>
      </c>
      <c r="C10" s="43" t="s">
        <v>14</v>
      </c>
      <c r="D10" s="43" t="s">
        <v>13</v>
      </c>
      <c r="E10" s="43" t="s">
        <v>23</v>
      </c>
      <c r="F10" s="190" t="s">
        <v>16</v>
      </c>
      <c r="G10" s="191"/>
      <c r="H10" s="81" t="s">
        <v>24</v>
      </c>
      <c r="I10" s="81" t="s">
        <v>25</v>
      </c>
      <c r="J10" s="48" t="s">
        <v>2</v>
      </c>
      <c r="K10" s="48" t="s">
        <v>3</v>
      </c>
      <c r="L10" s="170" t="s">
        <v>15</v>
      </c>
      <c r="M10" s="192"/>
      <c r="N10" s="81" t="s">
        <v>26</v>
      </c>
      <c r="O10" s="81" t="s">
        <v>25</v>
      </c>
      <c r="P10" s="48" t="s">
        <v>2</v>
      </c>
      <c r="Q10" s="48" t="s">
        <v>3</v>
      </c>
      <c r="R10" s="48" t="s">
        <v>27</v>
      </c>
      <c r="S10" s="45" t="s">
        <v>12</v>
      </c>
      <c r="U10" s="161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3"/>
    </row>
    <row r="11" spans="1:34" x14ac:dyDescent="0.3">
      <c r="A11" s="10">
        <v>2</v>
      </c>
      <c r="B11" s="64">
        <v>77</v>
      </c>
      <c r="C11" s="76" t="s">
        <v>52</v>
      </c>
      <c r="D11" s="76" t="s">
        <v>96</v>
      </c>
      <c r="E11" s="77">
        <v>2001</v>
      </c>
      <c r="F11" s="55">
        <v>50</v>
      </c>
      <c r="G11" s="56"/>
      <c r="H11" s="51">
        <f t="shared" ref="H11:H17" si="0">IF(F11="","",F11+I11)</f>
        <v>50.1</v>
      </c>
      <c r="I11" s="51">
        <f t="shared" ref="I11:I17" si="1">(IF(G11="+",0.2,IF(G11="-",0,0.1)))</f>
        <v>0.1</v>
      </c>
      <c r="J11" s="47">
        <f t="shared" ref="J11:J17" si="2">RANK(H11,H:H)</f>
        <v>1</v>
      </c>
      <c r="K11" s="53">
        <f t="shared" ref="K11:K17" si="3">((COUNTIF(J:J,J11))+1)/2+(J11-1)</f>
        <v>2</v>
      </c>
      <c r="L11" s="52">
        <v>50</v>
      </c>
      <c r="M11" s="46"/>
      <c r="N11" s="51">
        <f t="shared" ref="N11:N17" si="4">IF(L11="","",L11+O11)</f>
        <v>50.1</v>
      </c>
      <c r="O11" s="51">
        <f t="shared" ref="O11:O17" si="5">(IF(M11="+",0.2,IF(M11="-",0,0.1)))</f>
        <v>0.1</v>
      </c>
      <c r="P11" s="49">
        <f t="shared" ref="P11:P17" si="6">RANK(N11,N:N)</f>
        <v>1</v>
      </c>
      <c r="Q11" s="53">
        <f t="shared" ref="Q11:Q17" si="7">((COUNTIF(P:P,P11))+1)/2+(P11-1)</f>
        <v>2</v>
      </c>
      <c r="R11" s="44">
        <f t="shared" ref="R11:R17" si="8">SQRT(K11*Q11)</f>
        <v>2</v>
      </c>
      <c r="S11" s="50">
        <f t="shared" ref="S11:S17" si="9">RANK(R11,R:R,1)</f>
        <v>1</v>
      </c>
      <c r="U11" s="161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3"/>
    </row>
    <row r="12" spans="1:34" x14ac:dyDescent="0.3">
      <c r="A12" s="10">
        <v>3</v>
      </c>
      <c r="B12" s="64">
        <v>49</v>
      </c>
      <c r="C12" s="69" t="s">
        <v>53</v>
      </c>
      <c r="D12" s="76" t="s">
        <v>86</v>
      </c>
      <c r="E12" s="77">
        <v>2001</v>
      </c>
      <c r="F12" s="55">
        <v>50</v>
      </c>
      <c r="G12" s="56"/>
      <c r="H12" s="51">
        <f t="shared" si="0"/>
        <v>50.1</v>
      </c>
      <c r="I12" s="51">
        <f t="shared" si="1"/>
        <v>0.1</v>
      </c>
      <c r="J12" s="47">
        <f t="shared" si="2"/>
        <v>1</v>
      </c>
      <c r="K12" s="53">
        <f t="shared" si="3"/>
        <v>2</v>
      </c>
      <c r="L12" s="52">
        <v>50</v>
      </c>
      <c r="M12" s="46"/>
      <c r="N12" s="51">
        <f t="shared" si="4"/>
        <v>50.1</v>
      </c>
      <c r="O12" s="51">
        <f t="shared" si="5"/>
        <v>0.1</v>
      </c>
      <c r="P12" s="49">
        <f t="shared" si="6"/>
        <v>1</v>
      </c>
      <c r="Q12" s="53">
        <f t="shared" si="7"/>
        <v>2</v>
      </c>
      <c r="R12" s="44">
        <f t="shared" si="8"/>
        <v>2</v>
      </c>
      <c r="S12" s="50">
        <f t="shared" si="9"/>
        <v>1</v>
      </c>
      <c r="U12" s="161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3"/>
    </row>
    <row r="13" spans="1:34" x14ac:dyDescent="0.3">
      <c r="A13" s="10">
        <v>7</v>
      </c>
      <c r="B13" s="64">
        <v>78</v>
      </c>
      <c r="C13" s="69" t="s">
        <v>140</v>
      </c>
      <c r="D13" s="76" t="s">
        <v>96</v>
      </c>
      <c r="E13" s="70">
        <v>2001</v>
      </c>
      <c r="F13" s="55">
        <v>50</v>
      </c>
      <c r="G13" s="56"/>
      <c r="H13" s="51">
        <f t="shared" si="0"/>
        <v>50.1</v>
      </c>
      <c r="I13" s="51">
        <f t="shared" si="1"/>
        <v>0.1</v>
      </c>
      <c r="J13" s="47">
        <f t="shared" si="2"/>
        <v>1</v>
      </c>
      <c r="K13" s="53">
        <f t="shared" si="3"/>
        <v>2</v>
      </c>
      <c r="L13" s="52">
        <v>50</v>
      </c>
      <c r="M13" s="46"/>
      <c r="N13" s="51">
        <f t="shared" si="4"/>
        <v>50.1</v>
      </c>
      <c r="O13" s="51">
        <f t="shared" si="5"/>
        <v>0.1</v>
      </c>
      <c r="P13" s="49">
        <f t="shared" si="6"/>
        <v>1</v>
      </c>
      <c r="Q13" s="53">
        <f t="shared" si="7"/>
        <v>2</v>
      </c>
      <c r="R13" s="44">
        <f t="shared" si="8"/>
        <v>2</v>
      </c>
      <c r="S13" s="50">
        <f t="shared" si="9"/>
        <v>1</v>
      </c>
      <c r="U13" s="161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3"/>
    </row>
    <row r="14" spans="1:34" x14ac:dyDescent="0.3">
      <c r="A14" s="10">
        <v>4</v>
      </c>
      <c r="B14" s="64">
        <v>57</v>
      </c>
      <c r="C14" s="76" t="s">
        <v>45</v>
      </c>
      <c r="D14" s="76" t="s">
        <v>87</v>
      </c>
      <c r="E14" s="77">
        <v>2002</v>
      </c>
      <c r="F14" s="55">
        <v>29</v>
      </c>
      <c r="G14" s="56" t="s">
        <v>79</v>
      </c>
      <c r="H14" s="51">
        <f t="shared" si="0"/>
        <v>29.2</v>
      </c>
      <c r="I14" s="51">
        <f t="shared" si="1"/>
        <v>0.2</v>
      </c>
      <c r="J14" s="47">
        <f t="shared" si="2"/>
        <v>4</v>
      </c>
      <c r="K14" s="53">
        <f t="shared" si="3"/>
        <v>4</v>
      </c>
      <c r="L14" s="52">
        <v>32</v>
      </c>
      <c r="M14" s="46"/>
      <c r="N14" s="51">
        <f t="shared" si="4"/>
        <v>32.1</v>
      </c>
      <c r="O14" s="51">
        <f t="shared" si="5"/>
        <v>0.1</v>
      </c>
      <c r="P14" s="49">
        <f t="shared" si="6"/>
        <v>4</v>
      </c>
      <c r="Q14" s="53">
        <f t="shared" si="7"/>
        <v>4</v>
      </c>
      <c r="R14" s="44">
        <f t="shared" si="8"/>
        <v>4</v>
      </c>
      <c r="S14" s="50">
        <f t="shared" si="9"/>
        <v>4</v>
      </c>
      <c r="U14" s="161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3"/>
    </row>
    <row r="15" spans="1:34" x14ac:dyDescent="0.3">
      <c r="A15" s="10">
        <v>1</v>
      </c>
      <c r="B15" s="64">
        <v>99</v>
      </c>
      <c r="C15" s="76" t="s">
        <v>95</v>
      </c>
      <c r="D15" s="76" t="s">
        <v>86</v>
      </c>
      <c r="E15" s="77">
        <v>2002</v>
      </c>
      <c r="F15" s="55">
        <v>26</v>
      </c>
      <c r="G15" s="56" t="s">
        <v>79</v>
      </c>
      <c r="H15" s="51">
        <f t="shared" si="0"/>
        <v>26.2</v>
      </c>
      <c r="I15" s="51">
        <f t="shared" si="1"/>
        <v>0.2</v>
      </c>
      <c r="J15" s="47">
        <f t="shared" si="2"/>
        <v>5</v>
      </c>
      <c r="K15" s="53">
        <f t="shared" si="3"/>
        <v>5</v>
      </c>
      <c r="L15" s="52">
        <v>26</v>
      </c>
      <c r="M15" s="46"/>
      <c r="N15" s="51">
        <f t="shared" si="4"/>
        <v>26.1</v>
      </c>
      <c r="O15" s="51">
        <f t="shared" si="5"/>
        <v>0.1</v>
      </c>
      <c r="P15" s="49">
        <f t="shared" si="6"/>
        <v>5</v>
      </c>
      <c r="Q15" s="53">
        <f t="shared" si="7"/>
        <v>5</v>
      </c>
      <c r="R15" s="44">
        <f t="shared" si="8"/>
        <v>5</v>
      </c>
      <c r="S15" s="50">
        <f t="shared" si="9"/>
        <v>5</v>
      </c>
      <c r="U15" s="161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3"/>
    </row>
    <row r="16" spans="1:34" x14ac:dyDescent="0.3">
      <c r="A16" s="10">
        <v>5</v>
      </c>
      <c r="B16" s="64">
        <v>79</v>
      </c>
      <c r="C16" s="69" t="s">
        <v>46</v>
      </c>
      <c r="D16" s="76" t="s">
        <v>96</v>
      </c>
      <c r="E16" s="77">
        <v>2002</v>
      </c>
      <c r="F16" s="55">
        <v>24</v>
      </c>
      <c r="G16" s="56" t="s">
        <v>79</v>
      </c>
      <c r="H16" s="51">
        <f t="shared" si="0"/>
        <v>24.2</v>
      </c>
      <c r="I16" s="51">
        <f t="shared" si="1"/>
        <v>0.2</v>
      </c>
      <c r="J16" s="47">
        <f t="shared" si="2"/>
        <v>6</v>
      </c>
      <c r="K16" s="53">
        <f t="shared" si="3"/>
        <v>6</v>
      </c>
      <c r="L16" s="52">
        <v>24</v>
      </c>
      <c r="M16" s="46"/>
      <c r="N16" s="51">
        <f t="shared" si="4"/>
        <v>24.1</v>
      </c>
      <c r="O16" s="51">
        <f t="shared" si="5"/>
        <v>0.1</v>
      </c>
      <c r="P16" s="49">
        <f t="shared" si="6"/>
        <v>6</v>
      </c>
      <c r="Q16" s="53">
        <f t="shared" si="7"/>
        <v>6</v>
      </c>
      <c r="R16" s="44">
        <f t="shared" si="8"/>
        <v>6</v>
      </c>
      <c r="S16" s="50">
        <f t="shared" si="9"/>
        <v>6</v>
      </c>
      <c r="U16" s="161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3"/>
    </row>
    <row r="17" spans="1:19" ht="15.75" thickBot="1" x14ac:dyDescent="0.35">
      <c r="A17" s="99">
        <v>6</v>
      </c>
      <c r="B17" s="100">
        <v>76</v>
      </c>
      <c r="C17" s="101" t="s">
        <v>139</v>
      </c>
      <c r="D17" s="102" t="s">
        <v>96</v>
      </c>
      <c r="E17" s="103">
        <v>2002</v>
      </c>
      <c r="F17" s="104">
        <v>24</v>
      </c>
      <c r="G17" s="105"/>
      <c r="H17" s="106">
        <f t="shared" si="0"/>
        <v>24.1</v>
      </c>
      <c r="I17" s="106">
        <f t="shared" si="1"/>
        <v>0.1</v>
      </c>
      <c r="J17" s="107">
        <f t="shared" si="2"/>
        <v>7</v>
      </c>
      <c r="K17" s="108">
        <f t="shared" si="3"/>
        <v>7</v>
      </c>
      <c r="L17" s="109">
        <v>23</v>
      </c>
      <c r="M17" s="115"/>
      <c r="N17" s="106">
        <f t="shared" si="4"/>
        <v>23.1</v>
      </c>
      <c r="O17" s="106">
        <f t="shared" si="5"/>
        <v>0.1</v>
      </c>
      <c r="P17" s="110">
        <f t="shared" si="6"/>
        <v>7</v>
      </c>
      <c r="Q17" s="108">
        <f t="shared" si="7"/>
        <v>7</v>
      </c>
      <c r="R17" s="111">
        <f t="shared" si="8"/>
        <v>7</v>
      </c>
      <c r="S17" s="112">
        <f t="shared" si="9"/>
        <v>7</v>
      </c>
    </row>
  </sheetData>
  <autoFilter ref="A10:S10">
    <sortState ref="A11:S17">
      <sortCondition ref="S10"/>
    </sortState>
  </autoFilter>
  <mergeCells count="6">
    <mergeCell ref="U1:AH16"/>
    <mergeCell ref="A1:S1"/>
    <mergeCell ref="A5:S5"/>
    <mergeCell ref="F10:G10"/>
    <mergeCell ref="L10:M10"/>
    <mergeCell ref="A3:T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zoomScaleNormal="100" workbookViewId="0">
      <selection activeCell="A11" sqref="A11:S21"/>
    </sheetView>
  </sheetViews>
  <sheetFormatPr defaultRowHeight="15" x14ac:dyDescent="0.3"/>
  <cols>
    <col min="1" max="1" width="3.5703125" style="3" bestFit="1" customWidth="1"/>
    <col min="2" max="2" width="4.42578125" style="3" customWidth="1"/>
    <col min="3" max="3" width="22.7109375" style="3" customWidth="1"/>
    <col min="4" max="4" width="25.28515625" style="3" customWidth="1"/>
    <col min="5" max="5" width="6.7109375" style="3" customWidth="1"/>
    <col min="6" max="6" width="5.28515625" style="3" customWidth="1"/>
    <col min="7" max="7" width="2.5703125" style="3" customWidth="1"/>
    <col min="8" max="9" width="5.28515625" style="3" hidden="1" customWidth="1"/>
    <col min="10" max="10" width="8.140625" style="3" customWidth="1"/>
    <col min="11" max="11" width="7.85546875" style="3" customWidth="1"/>
    <col min="12" max="12" width="5.28515625" style="3" customWidth="1"/>
    <col min="13" max="13" width="2.42578125" style="3" customWidth="1"/>
    <col min="14" max="14" width="8.5703125" style="3" hidden="1" customWidth="1"/>
    <col min="15" max="15" width="8.5703125" style="4" hidden="1" customWidth="1"/>
    <col min="16" max="16" width="8.140625" style="4" customWidth="1"/>
    <col min="17" max="17" width="8.140625" style="3" customWidth="1"/>
    <col min="18" max="18" width="8.140625" style="4" customWidth="1"/>
    <col min="19" max="19" width="8.5703125" style="4" customWidth="1"/>
    <col min="20" max="21" width="9.140625" style="3"/>
    <col min="22" max="22" width="1.28515625" style="3" hidden="1" customWidth="1"/>
    <col min="23" max="23" width="9.5703125" style="3" hidden="1" customWidth="1"/>
    <col min="24" max="16384" width="9.140625" style="3"/>
  </cols>
  <sheetData>
    <row r="1" spans="1:34" s="34" customFormat="1" ht="27.75" customHeight="1" x14ac:dyDescent="0.35">
      <c r="A1" s="172" t="s">
        <v>21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U1" s="184" t="s">
        <v>38</v>
      </c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60"/>
    </row>
    <row r="2" spans="1:34" s="35" customFormat="1" ht="12" customHeight="1" x14ac:dyDescent="0.2">
      <c r="U2" s="186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63"/>
    </row>
    <row r="3" spans="1:34" s="35" customFormat="1" ht="20.25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4"/>
      <c r="U3" s="186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63"/>
    </row>
    <row r="4" spans="1:34" s="35" customFormat="1" ht="9" customHeight="1" thickBot="1" x14ac:dyDescent="0.25">
      <c r="U4" s="186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63"/>
    </row>
    <row r="5" spans="1:34" customFormat="1" ht="28.5" customHeight="1" thickBot="1" x14ac:dyDescent="0.25">
      <c r="A5" s="177" t="s">
        <v>60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9"/>
      <c r="U5" s="186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63"/>
    </row>
    <row r="6" spans="1:34" ht="12" customHeight="1" x14ac:dyDescent="0.45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4"/>
      <c r="O6" s="26"/>
      <c r="P6" s="26"/>
      <c r="Q6" s="24"/>
      <c r="R6" s="26"/>
      <c r="S6" s="26"/>
      <c r="U6" s="186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63"/>
    </row>
    <row r="7" spans="1:34" ht="20.25" customHeight="1" x14ac:dyDescent="0.35">
      <c r="A7" s="24"/>
      <c r="B7" s="24"/>
      <c r="C7" s="27" t="s">
        <v>10</v>
      </c>
      <c r="D7" s="28" t="s">
        <v>137</v>
      </c>
      <c r="E7" s="28"/>
      <c r="F7" s="28"/>
      <c r="G7" s="28"/>
      <c r="H7" s="28"/>
      <c r="I7" s="28"/>
      <c r="J7" s="28"/>
      <c r="K7" s="28"/>
      <c r="L7" s="28"/>
      <c r="M7" s="28"/>
      <c r="N7" s="29"/>
      <c r="O7" s="30"/>
      <c r="P7" s="26"/>
      <c r="Q7" s="24"/>
      <c r="R7" s="26"/>
      <c r="S7" s="26"/>
      <c r="U7" s="186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63"/>
    </row>
    <row r="8" spans="1:34" ht="20.25" customHeight="1" x14ac:dyDescent="0.35">
      <c r="A8" s="24"/>
      <c r="B8" s="24"/>
      <c r="C8" s="27" t="s">
        <v>11</v>
      </c>
      <c r="D8" s="38">
        <f ca="1">NOW()</f>
        <v>41774.693680555552</v>
      </c>
      <c r="E8" s="38"/>
      <c r="F8" s="38"/>
      <c r="G8" s="38"/>
      <c r="H8" s="38"/>
      <c r="I8" s="38"/>
      <c r="J8" s="38"/>
      <c r="K8" s="38"/>
      <c r="L8" s="38"/>
      <c r="M8" s="38"/>
      <c r="N8" s="31"/>
      <c r="O8" s="32"/>
      <c r="P8" s="26"/>
      <c r="Q8" s="24"/>
      <c r="R8" s="26"/>
      <c r="S8" s="26"/>
      <c r="U8" s="186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63"/>
    </row>
    <row r="9" spans="1:34" ht="10.5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/>
      <c r="P9" s="26"/>
      <c r="Q9" s="24"/>
      <c r="R9" s="26"/>
      <c r="S9" s="26"/>
      <c r="U9" s="186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63"/>
    </row>
    <row r="10" spans="1:34" s="11" customFormat="1" ht="34.5" customHeight="1" x14ac:dyDescent="0.2">
      <c r="A10" s="54" t="s">
        <v>5</v>
      </c>
      <c r="B10" s="54" t="s">
        <v>6</v>
      </c>
      <c r="C10" s="43" t="s">
        <v>14</v>
      </c>
      <c r="D10" s="43" t="s">
        <v>13</v>
      </c>
      <c r="E10" s="43" t="s">
        <v>23</v>
      </c>
      <c r="F10" s="190" t="s">
        <v>16</v>
      </c>
      <c r="G10" s="191"/>
      <c r="H10" s="81" t="s">
        <v>24</v>
      </c>
      <c r="I10" s="81" t="s">
        <v>25</v>
      </c>
      <c r="J10" s="48" t="s">
        <v>2</v>
      </c>
      <c r="K10" s="48" t="s">
        <v>3</v>
      </c>
      <c r="L10" s="170" t="s">
        <v>15</v>
      </c>
      <c r="M10" s="192"/>
      <c r="N10" s="81" t="s">
        <v>26</v>
      </c>
      <c r="O10" s="81" t="s">
        <v>25</v>
      </c>
      <c r="P10" s="48" t="s">
        <v>2</v>
      </c>
      <c r="Q10" s="48" t="s">
        <v>3</v>
      </c>
      <c r="R10" s="48" t="s">
        <v>27</v>
      </c>
      <c r="S10" s="45" t="s">
        <v>12</v>
      </c>
      <c r="U10" s="161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3"/>
    </row>
    <row r="11" spans="1:34" x14ac:dyDescent="0.3">
      <c r="A11" s="10">
        <v>2</v>
      </c>
      <c r="B11" s="64">
        <v>98</v>
      </c>
      <c r="C11" s="76" t="s">
        <v>78</v>
      </c>
      <c r="D11" s="65" t="s">
        <v>86</v>
      </c>
      <c r="E11" s="77">
        <v>2001</v>
      </c>
      <c r="F11" s="55">
        <v>50</v>
      </c>
      <c r="G11" s="56"/>
      <c r="H11" s="51">
        <f t="shared" ref="H11:H21" si="0">IF(F11="","",F11+I11)</f>
        <v>50.1</v>
      </c>
      <c r="I11" s="51">
        <f t="shared" ref="I11:I21" si="1">(IF(G11="+",0.2,IF(G11="-",0,0.1)))</f>
        <v>0.1</v>
      </c>
      <c r="J11" s="47">
        <f t="shared" ref="J11:J21" si="2">RANK(H11,H:H)</f>
        <v>1</v>
      </c>
      <c r="K11" s="53">
        <f t="shared" ref="K11:K21" si="3">((COUNTIF(J:J,J11))+1)/2+(J11-1)</f>
        <v>3.5</v>
      </c>
      <c r="L11" s="52">
        <v>50</v>
      </c>
      <c r="M11" s="46"/>
      <c r="N11" s="51">
        <f t="shared" ref="N11:N21" si="4">IF(L11="","",L11+O11)</f>
        <v>50.1</v>
      </c>
      <c r="O11" s="51">
        <f t="shared" ref="O11:O21" si="5">(IF(M11="+",0.2,IF(M11="-",0,0.1)))</f>
        <v>0.1</v>
      </c>
      <c r="P11" s="49">
        <f t="shared" ref="P11:P21" si="6">RANK(N11,N:N)</f>
        <v>1</v>
      </c>
      <c r="Q11" s="53">
        <f t="shared" ref="Q11:Q21" si="7">((COUNTIF(P:P,P11))+1)/2+(P11-1)</f>
        <v>1.5</v>
      </c>
      <c r="R11" s="44">
        <f t="shared" ref="R11:R21" si="8">SQRT(K11*Q11)</f>
        <v>2.2912878474779199</v>
      </c>
      <c r="S11" s="50">
        <f t="shared" ref="S11:S21" si="9">RANK(R11,R:R,1)</f>
        <v>1</v>
      </c>
      <c r="U11" s="161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3"/>
    </row>
    <row r="12" spans="1:34" x14ac:dyDescent="0.3">
      <c r="A12" s="10">
        <v>11</v>
      </c>
      <c r="B12" s="64">
        <v>68</v>
      </c>
      <c r="C12" s="69" t="s">
        <v>61</v>
      </c>
      <c r="D12" s="65" t="s">
        <v>86</v>
      </c>
      <c r="E12" s="77">
        <v>2001</v>
      </c>
      <c r="F12" s="55">
        <v>50</v>
      </c>
      <c r="G12" s="56"/>
      <c r="H12" s="51">
        <f t="shared" si="0"/>
        <v>50.1</v>
      </c>
      <c r="I12" s="51">
        <f t="shared" si="1"/>
        <v>0.1</v>
      </c>
      <c r="J12" s="47">
        <f t="shared" si="2"/>
        <v>1</v>
      </c>
      <c r="K12" s="53">
        <f t="shared" si="3"/>
        <v>3.5</v>
      </c>
      <c r="L12" s="52">
        <v>50</v>
      </c>
      <c r="M12" s="51"/>
      <c r="N12" s="51">
        <f t="shared" si="4"/>
        <v>50.1</v>
      </c>
      <c r="O12" s="51">
        <f t="shared" si="5"/>
        <v>0.1</v>
      </c>
      <c r="P12" s="49">
        <f t="shared" si="6"/>
        <v>1</v>
      </c>
      <c r="Q12" s="53">
        <f t="shared" si="7"/>
        <v>1.5</v>
      </c>
      <c r="R12" s="44">
        <f t="shared" si="8"/>
        <v>2.2912878474779199</v>
      </c>
      <c r="S12" s="50">
        <f t="shared" si="9"/>
        <v>1</v>
      </c>
      <c r="U12" s="161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3"/>
    </row>
    <row r="13" spans="1:34" x14ac:dyDescent="0.3">
      <c r="A13" s="10">
        <v>7</v>
      </c>
      <c r="B13" s="64">
        <v>46</v>
      </c>
      <c r="C13" s="69" t="s">
        <v>43</v>
      </c>
      <c r="D13" s="76" t="s">
        <v>87</v>
      </c>
      <c r="E13" s="70">
        <v>2002</v>
      </c>
      <c r="F13" s="55">
        <v>50</v>
      </c>
      <c r="G13" s="56"/>
      <c r="H13" s="51">
        <f t="shared" si="0"/>
        <v>50.1</v>
      </c>
      <c r="I13" s="51">
        <f t="shared" si="1"/>
        <v>0.1</v>
      </c>
      <c r="J13" s="47">
        <f t="shared" si="2"/>
        <v>1</v>
      </c>
      <c r="K13" s="53">
        <f t="shared" si="3"/>
        <v>3.5</v>
      </c>
      <c r="L13" s="52">
        <v>37</v>
      </c>
      <c r="M13" s="51" t="s">
        <v>79</v>
      </c>
      <c r="N13" s="51">
        <f t="shared" si="4"/>
        <v>37.200000000000003</v>
      </c>
      <c r="O13" s="51">
        <f t="shared" si="5"/>
        <v>0.2</v>
      </c>
      <c r="P13" s="49">
        <f t="shared" si="6"/>
        <v>3</v>
      </c>
      <c r="Q13" s="53">
        <f t="shared" si="7"/>
        <v>3</v>
      </c>
      <c r="R13" s="44">
        <f t="shared" si="8"/>
        <v>3.2403703492039302</v>
      </c>
      <c r="S13" s="50">
        <f t="shared" si="9"/>
        <v>3</v>
      </c>
      <c r="U13" s="161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3"/>
    </row>
    <row r="14" spans="1:34" x14ac:dyDescent="0.3">
      <c r="A14" s="10">
        <v>1</v>
      </c>
      <c r="B14" s="64">
        <v>86</v>
      </c>
      <c r="C14" s="69" t="s">
        <v>104</v>
      </c>
      <c r="D14" s="65" t="s">
        <v>105</v>
      </c>
      <c r="E14" s="70">
        <v>2002</v>
      </c>
      <c r="F14" s="55">
        <v>50</v>
      </c>
      <c r="G14" s="56"/>
      <c r="H14" s="51">
        <f t="shared" si="0"/>
        <v>50.1</v>
      </c>
      <c r="I14" s="51">
        <f t="shared" si="1"/>
        <v>0.1</v>
      </c>
      <c r="J14" s="47">
        <f t="shared" si="2"/>
        <v>1</v>
      </c>
      <c r="K14" s="53">
        <f t="shared" si="3"/>
        <v>3.5</v>
      </c>
      <c r="L14" s="52">
        <v>34</v>
      </c>
      <c r="M14" s="51"/>
      <c r="N14" s="51">
        <f t="shared" si="4"/>
        <v>34.1</v>
      </c>
      <c r="O14" s="51">
        <f t="shared" si="5"/>
        <v>0.1</v>
      </c>
      <c r="P14" s="49">
        <f t="shared" si="6"/>
        <v>4</v>
      </c>
      <c r="Q14" s="53">
        <f t="shared" si="7"/>
        <v>4.5</v>
      </c>
      <c r="R14" s="44">
        <f t="shared" si="8"/>
        <v>3.9686269665968861</v>
      </c>
      <c r="S14" s="50">
        <f t="shared" si="9"/>
        <v>4</v>
      </c>
      <c r="U14" s="161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3"/>
    </row>
    <row r="15" spans="1:34" x14ac:dyDescent="0.3">
      <c r="A15" s="10">
        <v>8</v>
      </c>
      <c r="B15" s="64">
        <v>63</v>
      </c>
      <c r="C15" s="69" t="s">
        <v>98</v>
      </c>
      <c r="D15" s="76" t="s">
        <v>57</v>
      </c>
      <c r="E15" s="77">
        <v>2001</v>
      </c>
      <c r="F15" s="55">
        <v>50</v>
      </c>
      <c r="G15" s="56"/>
      <c r="H15" s="51">
        <f t="shared" si="0"/>
        <v>50.1</v>
      </c>
      <c r="I15" s="51">
        <f t="shared" si="1"/>
        <v>0.1</v>
      </c>
      <c r="J15" s="47">
        <f t="shared" si="2"/>
        <v>1</v>
      </c>
      <c r="K15" s="53">
        <f t="shared" si="3"/>
        <v>3.5</v>
      </c>
      <c r="L15" s="52">
        <v>34</v>
      </c>
      <c r="M15" s="51"/>
      <c r="N15" s="51">
        <f t="shared" si="4"/>
        <v>34.1</v>
      </c>
      <c r="O15" s="51">
        <f t="shared" si="5"/>
        <v>0.1</v>
      </c>
      <c r="P15" s="49">
        <f t="shared" si="6"/>
        <v>4</v>
      </c>
      <c r="Q15" s="53">
        <f t="shared" si="7"/>
        <v>4.5</v>
      </c>
      <c r="R15" s="44">
        <f t="shared" si="8"/>
        <v>3.9686269665968861</v>
      </c>
      <c r="S15" s="50">
        <f t="shared" si="9"/>
        <v>4</v>
      </c>
      <c r="U15" s="161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3"/>
    </row>
    <row r="16" spans="1:34" x14ac:dyDescent="0.3">
      <c r="A16" s="10">
        <v>9</v>
      </c>
      <c r="B16" s="64">
        <v>84</v>
      </c>
      <c r="C16" s="69" t="s">
        <v>49</v>
      </c>
      <c r="D16" s="65" t="s">
        <v>96</v>
      </c>
      <c r="E16" s="70">
        <v>2001</v>
      </c>
      <c r="F16" s="55">
        <v>50</v>
      </c>
      <c r="G16" s="56"/>
      <c r="H16" s="51">
        <f t="shared" si="0"/>
        <v>50.1</v>
      </c>
      <c r="I16" s="51">
        <f t="shared" si="1"/>
        <v>0.1</v>
      </c>
      <c r="J16" s="47">
        <f t="shared" si="2"/>
        <v>1</v>
      </c>
      <c r="K16" s="53">
        <f t="shared" si="3"/>
        <v>3.5</v>
      </c>
      <c r="L16" s="52">
        <v>25</v>
      </c>
      <c r="M16" s="51" t="s">
        <v>79</v>
      </c>
      <c r="N16" s="51">
        <f t="shared" si="4"/>
        <v>25.2</v>
      </c>
      <c r="O16" s="51">
        <f t="shared" si="5"/>
        <v>0.2</v>
      </c>
      <c r="P16" s="49">
        <f t="shared" si="6"/>
        <v>6</v>
      </c>
      <c r="Q16" s="53">
        <f t="shared" si="7"/>
        <v>6</v>
      </c>
      <c r="R16" s="44">
        <f t="shared" si="8"/>
        <v>4.5825756949558398</v>
      </c>
      <c r="S16" s="50">
        <f t="shared" si="9"/>
        <v>6</v>
      </c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</row>
    <row r="17" spans="1:34" x14ac:dyDescent="0.3">
      <c r="A17" s="10">
        <v>10</v>
      </c>
      <c r="B17" s="64">
        <v>67</v>
      </c>
      <c r="C17" s="69" t="s">
        <v>101</v>
      </c>
      <c r="D17" s="76" t="s">
        <v>50</v>
      </c>
      <c r="E17" s="70">
        <v>2002</v>
      </c>
      <c r="F17" s="55">
        <v>29</v>
      </c>
      <c r="G17" s="56" t="s">
        <v>79</v>
      </c>
      <c r="H17" s="51">
        <f t="shared" si="0"/>
        <v>29.2</v>
      </c>
      <c r="I17" s="51">
        <f t="shared" si="1"/>
        <v>0.2</v>
      </c>
      <c r="J17" s="47">
        <f t="shared" si="2"/>
        <v>7</v>
      </c>
      <c r="K17" s="53">
        <f t="shared" si="3"/>
        <v>7</v>
      </c>
      <c r="L17" s="52">
        <v>19</v>
      </c>
      <c r="M17" s="51"/>
      <c r="N17" s="51">
        <f t="shared" si="4"/>
        <v>19.100000000000001</v>
      </c>
      <c r="O17" s="51">
        <f t="shared" si="5"/>
        <v>0.1</v>
      </c>
      <c r="P17" s="49">
        <f t="shared" si="6"/>
        <v>7</v>
      </c>
      <c r="Q17" s="53">
        <f t="shared" si="7"/>
        <v>7</v>
      </c>
      <c r="R17" s="44">
        <f t="shared" si="8"/>
        <v>7</v>
      </c>
      <c r="S17" s="50">
        <f t="shared" si="9"/>
        <v>7</v>
      </c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</row>
    <row r="18" spans="1:34" x14ac:dyDescent="0.3">
      <c r="A18" s="10">
        <v>3</v>
      </c>
      <c r="B18" s="64">
        <v>74</v>
      </c>
      <c r="C18" s="69" t="s">
        <v>102</v>
      </c>
      <c r="D18" s="65" t="s">
        <v>106</v>
      </c>
      <c r="E18" s="70">
        <v>2001</v>
      </c>
      <c r="F18" s="55">
        <v>25</v>
      </c>
      <c r="G18" s="56" t="s">
        <v>79</v>
      </c>
      <c r="H18" s="51">
        <f t="shared" si="0"/>
        <v>25.2</v>
      </c>
      <c r="I18" s="51">
        <f t="shared" si="1"/>
        <v>0.2</v>
      </c>
      <c r="J18" s="47">
        <f t="shared" si="2"/>
        <v>9</v>
      </c>
      <c r="K18" s="53">
        <f t="shared" si="3"/>
        <v>9</v>
      </c>
      <c r="L18" s="52">
        <v>16</v>
      </c>
      <c r="M18" s="46" t="s">
        <v>79</v>
      </c>
      <c r="N18" s="51">
        <f t="shared" si="4"/>
        <v>16.2</v>
      </c>
      <c r="O18" s="51">
        <f t="shared" si="5"/>
        <v>0.2</v>
      </c>
      <c r="P18" s="49">
        <f t="shared" si="6"/>
        <v>8</v>
      </c>
      <c r="Q18" s="53">
        <f t="shared" si="7"/>
        <v>8</v>
      </c>
      <c r="R18" s="44">
        <f t="shared" si="8"/>
        <v>8.4852813742385695</v>
      </c>
      <c r="S18" s="50">
        <f t="shared" si="9"/>
        <v>8</v>
      </c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</row>
    <row r="19" spans="1:34" x14ac:dyDescent="0.3">
      <c r="A19" s="10">
        <v>5</v>
      </c>
      <c r="B19" s="64">
        <v>47</v>
      </c>
      <c r="C19" s="76" t="s">
        <v>99</v>
      </c>
      <c r="D19" s="65" t="s">
        <v>86</v>
      </c>
      <c r="E19" s="70">
        <v>2002</v>
      </c>
      <c r="F19" s="55">
        <v>26</v>
      </c>
      <c r="G19" s="56"/>
      <c r="H19" s="51">
        <f t="shared" si="0"/>
        <v>26.1</v>
      </c>
      <c r="I19" s="51">
        <f t="shared" si="1"/>
        <v>0.1</v>
      </c>
      <c r="J19" s="47">
        <f t="shared" si="2"/>
        <v>8</v>
      </c>
      <c r="K19" s="53">
        <f t="shared" si="3"/>
        <v>8</v>
      </c>
      <c r="L19" s="52">
        <v>16</v>
      </c>
      <c r="M19" s="51"/>
      <c r="N19" s="51">
        <f t="shared" si="4"/>
        <v>16.100000000000001</v>
      </c>
      <c r="O19" s="51">
        <f t="shared" si="5"/>
        <v>0.1</v>
      </c>
      <c r="P19" s="49">
        <f t="shared" si="6"/>
        <v>9</v>
      </c>
      <c r="Q19" s="53">
        <f t="shared" si="7"/>
        <v>9</v>
      </c>
      <c r="R19" s="44">
        <f t="shared" si="8"/>
        <v>8.4852813742385695</v>
      </c>
      <c r="S19" s="50">
        <f t="shared" si="9"/>
        <v>8</v>
      </c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</row>
    <row r="20" spans="1:34" x14ac:dyDescent="0.3">
      <c r="A20" s="10">
        <v>4</v>
      </c>
      <c r="B20" s="64">
        <v>97</v>
      </c>
      <c r="C20" s="69" t="s">
        <v>103</v>
      </c>
      <c r="D20" s="76" t="s">
        <v>50</v>
      </c>
      <c r="E20" s="70">
        <v>2001</v>
      </c>
      <c r="F20" s="55">
        <v>24</v>
      </c>
      <c r="G20" s="56" t="s">
        <v>79</v>
      </c>
      <c r="H20" s="51">
        <f t="shared" si="0"/>
        <v>24.2</v>
      </c>
      <c r="I20" s="51">
        <f t="shared" si="1"/>
        <v>0.2</v>
      </c>
      <c r="J20" s="47">
        <f t="shared" si="2"/>
        <v>10</v>
      </c>
      <c r="K20" s="53">
        <f t="shared" si="3"/>
        <v>10</v>
      </c>
      <c r="L20" s="52">
        <v>15</v>
      </c>
      <c r="M20" s="46" t="s">
        <v>79</v>
      </c>
      <c r="N20" s="51">
        <f t="shared" si="4"/>
        <v>15.2</v>
      </c>
      <c r="O20" s="51">
        <f t="shared" si="5"/>
        <v>0.2</v>
      </c>
      <c r="P20" s="49">
        <f t="shared" si="6"/>
        <v>10</v>
      </c>
      <c r="Q20" s="53">
        <f t="shared" si="7"/>
        <v>10</v>
      </c>
      <c r="R20" s="44">
        <f t="shared" si="8"/>
        <v>10</v>
      </c>
      <c r="S20" s="50">
        <f t="shared" si="9"/>
        <v>10</v>
      </c>
    </row>
    <row r="21" spans="1:34" ht="15.75" thickBot="1" x14ac:dyDescent="0.35">
      <c r="A21" s="99">
        <v>6</v>
      </c>
      <c r="B21" s="100">
        <v>42</v>
      </c>
      <c r="C21" s="101" t="s">
        <v>100</v>
      </c>
      <c r="D21" s="102" t="s">
        <v>107</v>
      </c>
      <c r="E21" s="103">
        <v>2001</v>
      </c>
      <c r="F21" s="104">
        <v>16</v>
      </c>
      <c r="G21" s="105"/>
      <c r="H21" s="106">
        <f t="shared" si="0"/>
        <v>16.100000000000001</v>
      </c>
      <c r="I21" s="106">
        <f t="shared" si="1"/>
        <v>0.1</v>
      </c>
      <c r="J21" s="107">
        <f t="shared" si="2"/>
        <v>11</v>
      </c>
      <c r="K21" s="108">
        <f t="shared" si="3"/>
        <v>11</v>
      </c>
      <c r="L21" s="109">
        <v>13</v>
      </c>
      <c r="M21" s="106" t="s">
        <v>79</v>
      </c>
      <c r="N21" s="106">
        <f t="shared" si="4"/>
        <v>13.2</v>
      </c>
      <c r="O21" s="106">
        <f t="shared" si="5"/>
        <v>0.2</v>
      </c>
      <c r="P21" s="110">
        <f t="shared" si="6"/>
        <v>11</v>
      </c>
      <c r="Q21" s="108">
        <f t="shared" si="7"/>
        <v>11</v>
      </c>
      <c r="R21" s="111">
        <f t="shared" si="8"/>
        <v>11</v>
      </c>
      <c r="S21" s="112">
        <f t="shared" si="9"/>
        <v>11</v>
      </c>
    </row>
  </sheetData>
  <autoFilter ref="A10:S10">
    <sortState ref="A11:S21">
      <sortCondition ref="S10"/>
    </sortState>
  </autoFilter>
  <mergeCells count="6">
    <mergeCell ref="U1:AH15"/>
    <mergeCell ref="A1:S1"/>
    <mergeCell ref="A5:S5"/>
    <mergeCell ref="F10:G10"/>
    <mergeCell ref="L10:M10"/>
    <mergeCell ref="A3:T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zoomScaleNormal="100" workbookViewId="0">
      <selection activeCell="P23" sqref="P23"/>
    </sheetView>
  </sheetViews>
  <sheetFormatPr defaultRowHeight="15" x14ac:dyDescent="0.3"/>
  <cols>
    <col min="1" max="1" width="3.5703125" style="3" bestFit="1" customWidth="1"/>
    <col min="2" max="2" width="4.42578125" style="3" customWidth="1"/>
    <col min="3" max="3" width="22.7109375" style="3" customWidth="1"/>
    <col min="4" max="4" width="25.28515625" style="3" customWidth="1"/>
    <col min="5" max="5" width="6.7109375" style="3" customWidth="1"/>
    <col min="6" max="6" width="5.28515625" style="3" customWidth="1"/>
    <col min="7" max="7" width="2.5703125" style="3" customWidth="1"/>
    <col min="8" max="9" width="5.28515625" style="3" hidden="1" customWidth="1"/>
    <col min="10" max="10" width="8.140625" style="3" customWidth="1"/>
    <col min="11" max="11" width="7.85546875" style="3" customWidth="1"/>
    <col min="12" max="12" width="5.28515625" style="3" customWidth="1"/>
    <col min="13" max="13" width="2.42578125" style="3" customWidth="1"/>
    <col min="14" max="14" width="8.5703125" style="3" hidden="1" customWidth="1"/>
    <col min="15" max="15" width="8.5703125" style="4" hidden="1" customWidth="1"/>
    <col min="16" max="16" width="8.140625" style="4" customWidth="1"/>
    <col min="17" max="17" width="8.140625" style="3" customWidth="1"/>
    <col min="18" max="18" width="8.140625" style="4" customWidth="1"/>
    <col min="19" max="19" width="8.5703125" style="4" customWidth="1"/>
    <col min="20" max="21" width="9.140625" style="3"/>
    <col min="22" max="22" width="1.28515625" style="3" hidden="1" customWidth="1"/>
    <col min="23" max="23" width="9.5703125" style="3" hidden="1" customWidth="1"/>
    <col min="24" max="16384" width="9.140625" style="3"/>
  </cols>
  <sheetData>
    <row r="1" spans="1:34" s="34" customFormat="1" ht="27.75" customHeight="1" x14ac:dyDescent="0.35">
      <c r="A1" s="172" t="s">
        <v>21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U1" s="184" t="s">
        <v>38</v>
      </c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60"/>
    </row>
    <row r="2" spans="1:34" s="35" customFormat="1" ht="12" customHeight="1" x14ac:dyDescent="0.2">
      <c r="U2" s="186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63"/>
    </row>
    <row r="3" spans="1:34" s="35" customFormat="1" ht="20.25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4"/>
      <c r="U3" s="186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63"/>
    </row>
    <row r="4" spans="1:34" s="35" customFormat="1" ht="9" customHeight="1" thickBot="1" x14ac:dyDescent="0.25">
      <c r="U4" s="186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63"/>
    </row>
    <row r="5" spans="1:34" customFormat="1" ht="28.5" customHeight="1" thickBot="1" x14ac:dyDescent="0.25">
      <c r="A5" s="177" t="s">
        <v>67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9"/>
      <c r="U5" s="186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63"/>
    </row>
    <row r="6" spans="1:34" ht="12" customHeight="1" x14ac:dyDescent="0.45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4"/>
      <c r="O6" s="26"/>
      <c r="P6" s="26"/>
      <c r="Q6" s="24"/>
      <c r="R6" s="26"/>
      <c r="S6" s="26"/>
      <c r="U6" s="186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63"/>
    </row>
    <row r="7" spans="1:34" ht="20.25" customHeight="1" x14ac:dyDescent="0.35">
      <c r="A7" s="24"/>
      <c r="B7" s="24"/>
      <c r="C7" s="27" t="s">
        <v>10</v>
      </c>
      <c r="D7" s="28" t="s">
        <v>137</v>
      </c>
      <c r="E7" s="28"/>
      <c r="F7" s="28"/>
      <c r="G7" s="28"/>
      <c r="H7" s="28"/>
      <c r="I7" s="28"/>
      <c r="J7" s="28"/>
      <c r="K7" s="28"/>
      <c r="L7" s="28"/>
      <c r="M7" s="28"/>
      <c r="N7" s="29"/>
      <c r="O7" s="30"/>
      <c r="P7" s="26"/>
      <c r="Q7" s="24"/>
      <c r="R7" s="26"/>
      <c r="S7" s="26"/>
      <c r="U7" s="186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63"/>
    </row>
    <row r="8" spans="1:34" ht="20.25" customHeight="1" x14ac:dyDescent="0.35">
      <c r="A8" s="24"/>
      <c r="B8" s="24"/>
      <c r="C8" s="27" t="s">
        <v>11</v>
      </c>
      <c r="D8" s="38">
        <f ca="1">NOW()</f>
        <v>41774.693680555552</v>
      </c>
      <c r="E8" s="38"/>
      <c r="F8" s="38"/>
      <c r="G8" s="38"/>
      <c r="H8" s="38"/>
      <c r="I8" s="38"/>
      <c r="J8" s="38"/>
      <c r="K8" s="38"/>
      <c r="L8" s="38"/>
      <c r="M8" s="38"/>
      <c r="N8" s="31"/>
      <c r="O8" s="32"/>
      <c r="P8" s="26"/>
      <c r="Q8" s="24"/>
      <c r="R8" s="26"/>
      <c r="S8" s="26"/>
      <c r="U8" s="186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63"/>
    </row>
    <row r="9" spans="1:34" ht="10.5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/>
      <c r="P9" s="26"/>
      <c r="Q9" s="24"/>
      <c r="R9" s="26"/>
      <c r="S9" s="26"/>
      <c r="U9" s="186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63"/>
    </row>
    <row r="10" spans="1:34" s="11" customFormat="1" ht="34.5" customHeight="1" x14ac:dyDescent="0.2">
      <c r="A10" s="54" t="s">
        <v>5</v>
      </c>
      <c r="B10" s="54" t="s">
        <v>6</v>
      </c>
      <c r="C10" s="43" t="s">
        <v>14</v>
      </c>
      <c r="D10" s="43" t="s">
        <v>13</v>
      </c>
      <c r="E10" s="43" t="s">
        <v>23</v>
      </c>
      <c r="F10" s="190" t="s">
        <v>16</v>
      </c>
      <c r="G10" s="191"/>
      <c r="H10" s="81" t="s">
        <v>24</v>
      </c>
      <c r="I10" s="81" t="s">
        <v>25</v>
      </c>
      <c r="J10" s="48" t="s">
        <v>2</v>
      </c>
      <c r="K10" s="48" t="s">
        <v>3</v>
      </c>
      <c r="L10" s="170" t="s">
        <v>15</v>
      </c>
      <c r="M10" s="192"/>
      <c r="N10" s="81" t="s">
        <v>26</v>
      </c>
      <c r="O10" s="81" t="s">
        <v>25</v>
      </c>
      <c r="P10" s="48" t="s">
        <v>2</v>
      </c>
      <c r="Q10" s="48" t="s">
        <v>3</v>
      </c>
      <c r="R10" s="48" t="s">
        <v>27</v>
      </c>
      <c r="S10" s="45" t="s">
        <v>12</v>
      </c>
      <c r="U10" s="161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3"/>
    </row>
    <row r="11" spans="1:34" x14ac:dyDescent="0.3">
      <c r="A11" s="10">
        <v>1</v>
      </c>
      <c r="B11" s="64">
        <v>69</v>
      </c>
      <c r="C11" s="69" t="s">
        <v>54</v>
      </c>
      <c r="D11" s="76" t="s">
        <v>50</v>
      </c>
      <c r="E11" s="77">
        <v>2000</v>
      </c>
      <c r="F11" s="55">
        <v>50</v>
      </c>
      <c r="G11" s="56"/>
      <c r="H11" s="51">
        <f t="shared" ref="H11:H17" si="0">IF(F11="","",F11+I11)</f>
        <v>50.1</v>
      </c>
      <c r="I11" s="51">
        <f t="shared" ref="I11:I17" si="1">(IF(G11="+",0.2,IF(G11="-",0,0.1)))</f>
        <v>0.1</v>
      </c>
      <c r="J11" s="47">
        <f t="shared" ref="J11:J17" si="2">RANK(H11,H:H)</f>
        <v>1</v>
      </c>
      <c r="K11" s="53">
        <f t="shared" ref="K11:K17" si="3">((COUNTIF(J:J,J11))+1)/2+(J11-1)</f>
        <v>4</v>
      </c>
      <c r="L11" s="52">
        <v>50</v>
      </c>
      <c r="M11" s="46"/>
      <c r="N11" s="51">
        <f t="shared" ref="N11:N17" si="4">IF(L11="","",L11+O11)</f>
        <v>50.1</v>
      </c>
      <c r="O11" s="51">
        <f t="shared" ref="O11:O17" si="5">(IF(M11="+",0.2,IF(M11="-",0,0.1)))</f>
        <v>0.1</v>
      </c>
      <c r="P11" s="49">
        <f t="shared" ref="P11:P17" si="6">RANK(N11,N:N)</f>
        <v>1</v>
      </c>
      <c r="Q11" s="53">
        <f t="shared" ref="Q11:Q17" si="7">((COUNTIF(P:P,P11))+1)/2+(P11-1)</f>
        <v>2.5</v>
      </c>
      <c r="R11" s="44">
        <f t="shared" ref="R11:R17" si="8">SQRT(K11*Q11)</f>
        <v>3.1622776601683795</v>
      </c>
      <c r="S11" s="50">
        <f t="shared" ref="S11:S17" si="9">RANK(R11,R:R,1)</f>
        <v>1</v>
      </c>
      <c r="U11" s="161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3"/>
    </row>
    <row r="12" spans="1:34" x14ac:dyDescent="0.3">
      <c r="A12" s="10">
        <v>4</v>
      </c>
      <c r="B12" s="64">
        <v>50</v>
      </c>
      <c r="C12" s="76" t="s">
        <v>65</v>
      </c>
      <c r="D12" s="76" t="s">
        <v>113</v>
      </c>
      <c r="E12" s="77">
        <v>1999</v>
      </c>
      <c r="F12" s="55">
        <v>50</v>
      </c>
      <c r="G12" s="56"/>
      <c r="H12" s="51">
        <f t="shared" si="0"/>
        <v>50.1</v>
      </c>
      <c r="I12" s="51">
        <f t="shared" si="1"/>
        <v>0.1</v>
      </c>
      <c r="J12" s="47">
        <f t="shared" si="2"/>
        <v>1</v>
      </c>
      <c r="K12" s="53">
        <f t="shared" si="3"/>
        <v>4</v>
      </c>
      <c r="L12" s="52">
        <v>50</v>
      </c>
      <c r="M12" s="46"/>
      <c r="N12" s="51">
        <f t="shared" si="4"/>
        <v>50.1</v>
      </c>
      <c r="O12" s="51">
        <f t="shared" si="5"/>
        <v>0.1</v>
      </c>
      <c r="P12" s="49">
        <f t="shared" si="6"/>
        <v>1</v>
      </c>
      <c r="Q12" s="53">
        <f t="shared" si="7"/>
        <v>2.5</v>
      </c>
      <c r="R12" s="44">
        <f t="shared" si="8"/>
        <v>3.1622776601683795</v>
      </c>
      <c r="S12" s="50">
        <f t="shared" si="9"/>
        <v>1</v>
      </c>
      <c r="U12" s="161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3"/>
    </row>
    <row r="13" spans="1:34" x14ac:dyDescent="0.3">
      <c r="A13" s="10">
        <v>5</v>
      </c>
      <c r="B13" s="64">
        <v>98</v>
      </c>
      <c r="C13" s="76" t="s">
        <v>108</v>
      </c>
      <c r="D13" s="76" t="s">
        <v>146</v>
      </c>
      <c r="E13" s="77">
        <v>2000</v>
      </c>
      <c r="F13" s="55">
        <v>50</v>
      </c>
      <c r="G13" s="56"/>
      <c r="H13" s="51">
        <f t="shared" si="0"/>
        <v>50.1</v>
      </c>
      <c r="I13" s="51">
        <f t="shared" si="1"/>
        <v>0.1</v>
      </c>
      <c r="J13" s="47">
        <f t="shared" si="2"/>
        <v>1</v>
      </c>
      <c r="K13" s="53">
        <f t="shared" si="3"/>
        <v>4</v>
      </c>
      <c r="L13" s="52">
        <v>50</v>
      </c>
      <c r="M13" s="46"/>
      <c r="N13" s="51">
        <f t="shared" si="4"/>
        <v>50.1</v>
      </c>
      <c r="O13" s="51">
        <f t="shared" si="5"/>
        <v>0.1</v>
      </c>
      <c r="P13" s="49">
        <f t="shared" si="6"/>
        <v>1</v>
      </c>
      <c r="Q13" s="53">
        <f t="shared" si="7"/>
        <v>2.5</v>
      </c>
      <c r="R13" s="44">
        <f t="shared" si="8"/>
        <v>3.1622776601683795</v>
      </c>
      <c r="S13" s="50">
        <f t="shared" si="9"/>
        <v>1</v>
      </c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</row>
    <row r="14" spans="1:34" x14ac:dyDescent="0.3">
      <c r="A14" s="10">
        <v>6</v>
      </c>
      <c r="B14" s="64">
        <v>62</v>
      </c>
      <c r="C14" s="69" t="s">
        <v>55</v>
      </c>
      <c r="D14" s="76" t="s">
        <v>57</v>
      </c>
      <c r="E14" s="77">
        <v>2000</v>
      </c>
      <c r="F14" s="55">
        <v>50</v>
      </c>
      <c r="G14" s="56"/>
      <c r="H14" s="51">
        <f t="shared" si="0"/>
        <v>50.1</v>
      </c>
      <c r="I14" s="51">
        <f t="shared" si="1"/>
        <v>0.1</v>
      </c>
      <c r="J14" s="47">
        <f t="shared" si="2"/>
        <v>1</v>
      </c>
      <c r="K14" s="53">
        <f t="shared" si="3"/>
        <v>4</v>
      </c>
      <c r="L14" s="52">
        <v>50</v>
      </c>
      <c r="M14" s="46"/>
      <c r="N14" s="51">
        <f t="shared" si="4"/>
        <v>50.1</v>
      </c>
      <c r="O14" s="51">
        <f t="shared" si="5"/>
        <v>0.1</v>
      </c>
      <c r="P14" s="49">
        <f t="shared" si="6"/>
        <v>1</v>
      </c>
      <c r="Q14" s="53">
        <f t="shared" si="7"/>
        <v>2.5</v>
      </c>
      <c r="R14" s="44">
        <f t="shared" si="8"/>
        <v>3.1622776601683795</v>
      </c>
      <c r="S14" s="50">
        <f t="shared" si="9"/>
        <v>1</v>
      </c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</row>
    <row r="15" spans="1:34" x14ac:dyDescent="0.3">
      <c r="A15" s="10">
        <v>2</v>
      </c>
      <c r="B15" s="64">
        <v>61</v>
      </c>
      <c r="C15" s="69" t="s">
        <v>56</v>
      </c>
      <c r="D15" s="76" t="s">
        <v>57</v>
      </c>
      <c r="E15" s="77">
        <v>2000</v>
      </c>
      <c r="F15" s="55">
        <v>50</v>
      </c>
      <c r="G15" s="56"/>
      <c r="H15" s="51">
        <f t="shared" si="0"/>
        <v>50.1</v>
      </c>
      <c r="I15" s="51">
        <f t="shared" si="1"/>
        <v>0.1</v>
      </c>
      <c r="J15" s="47">
        <f t="shared" si="2"/>
        <v>1</v>
      </c>
      <c r="K15" s="53">
        <f t="shared" si="3"/>
        <v>4</v>
      </c>
      <c r="L15" s="52">
        <v>27</v>
      </c>
      <c r="M15" s="46"/>
      <c r="N15" s="51">
        <f t="shared" si="4"/>
        <v>27.1</v>
      </c>
      <c r="O15" s="51">
        <f t="shared" si="5"/>
        <v>0.1</v>
      </c>
      <c r="P15" s="49">
        <f t="shared" si="6"/>
        <v>5</v>
      </c>
      <c r="Q15" s="53">
        <f t="shared" si="7"/>
        <v>5</v>
      </c>
      <c r="R15" s="44">
        <f t="shared" si="8"/>
        <v>4.4721359549995796</v>
      </c>
      <c r="S15" s="50">
        <f t="shared" si="9"/>
        <v>5</v>
      </c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</row>
    <row r="16" spans="1:34" x14ac:dyDescent="0.3">
      <c r="A16" s="10">
        <v>3</v>
      </c>
      <c r="B16" s="64">
        <v>66</v>
      </c>
      <c r="C16" s="76" t="s">
        <v>109</v>
      </c>
      <c r="D16" s="76" t="s">
        <v>112</v>
      </c>
      <c r="E16" s="77">
        <v>1999</v>
      </c>
      <c r="F16" s="55">
        <v>50</v>
      </c>
      <c r="G16" s="56"/>
      <c r="H16" s="51">
        <f t="shared" si="0"/>
        <v>50.1</v>
      </c>
      <c r="I16" s="51">
        <f t="shared" si="1"/>
        <v>0.1</v>
      </c>
      <c r="J16" s="47">
        <f t="shared" si="2"/>
        <v>1</v>
      </c>
      <c r="K16" s="53">
        <f t="shared" si="3"/>
        <v>4</v>
      </c>
      <c r="L16" s="52">
        <v>23</v>
      </c>
      <c r="M16" s="46" t="s">
        <v>79</v>
      </c>
      <c r="N16" s="51">
        <f t="shared" si="4"/>
        <v>23.2</v>
      </c>
      <c r="O16" s="51">
        <f t="shared" si="5"/>
        <v>0.2</v>
      </c>
      <c r="P16" s="49">
        <f t="shared" si="6"/>
        <v>6</v>
      </c>
      <c r="Q16" s="53">
        <f t="shared" si="7"/>
        <v>6</v>
      </c>
      <c r="R16" s="44">
        <f t="shared" si="8"/>
        <v>4.8989794855663558</v>
      </c>
      <c r="S16" s="50">
        <f t="shared" si="9"/>
        <v>6</v>
      </c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</row>
    <row r="17" spans="1:19" ht="15.75" thickBot="1" x14ac:dyDescent="0.35">
      <c r="A17" s="99">
        <v>7</v>
      </c>
      <c r="B17" s="100">
        <v>87</v>
      </c>
      <c r="C17" s="101" t="s">
        <v>110</v>
      </c>
      <c r="D17" s="113" t="s">
        <v>111</v>
      </c>
      <c r="E17" s="103">
        <v>2000</v>
      </c>
      <c r="F17" s="104">
        <v>50</v>
      </c>
      <c r="G17" s="105"/>
      <c r="H17" s="106">
        <f t="shared" si="0"/>
        <v>50.1</v>
      </c>
      <c r="I17" s="106">
        <f t="shared" si="1"/>
        <v>0.1</v>
      </c>
      <c r="J17" s="107">
        <f t="shared" si="2"/>
        <v>1</v>
      </c>
      <c r="K17" s="108">
        <f t="shared" si="3"/>
        <v>4</v>
      </c>
      <c r="L17" s="109">
        <v>22</v>
      </c>
      <c r="M17" s="115"/>
      <c r="N17" s="106">
        <f t="shared" si="4"/>
        <v>22.1</v>
      </c>
      <c r="O17" s="106">
        <f t="shared" si="5"/>
        <v>0.1</v>
      </c>
      <c r="P17" s="110">
        <f t="shared" si="6"/>
        <v>7</v>
      </c>
      <c r="Q17" s="108">
        <f t="shared" si="7"/>
        <v>7</v>
      </c>
      <c r="R17" s="111">
        <f t="shared" si="8"/>
        <v>5.2915026221291814</v>
      </c>
      <c r="S17" s="112">
        <f t="shared" si="9"/>
        <v>7</v>
      </c>
    </row>
  </sheetData>
  <autoFilter ref="A10:S10">
    <sortState ref="A11:S17">
      <sortCondition ref="S10"/>
    </sortState>
  </autoFilter>
  <mergeCells count="6">
    <mergeCell ref="U1:AH12"/>
    <mergeCell ref="A1:S1"/>
    <mergeCell ref="A5:S5"/>
    <mergeCell ref="F10:G10"/>
    <mergeCell ref="L10:M10"/>
    <mergeCell ref="A3:T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"/>
  <sheetViews>
    <sheetView zoomScaleNormal="100" workbookViewId="0">
      <selection activeCell="S27" sqref="S27"/>
    </sheetView>
  </sheetViews>
  <sheetFormatPr defaultRowHeight="15" x14ac:dyDescent="0.3"/>
  <cols>
    <col min="1" max="1" width="3.5703125" style="3" bestFit="1" customWidth="1"/>
    <col min="2" max="2" width="4.42578125" style="3" customWidth="1"/>
    <col min="3" max="3" width="22.7109375" style="3" customWidth="1"/>
    <col min="4" max="4" width="25.28515625" style="3" customWidth="1"/>
    <col min="5" max="5" width="6.7109375" style="3" customWidth="1"/>
    <col min="6" max="6" width="5.28515625" style="3" customWidth="1"/>
    <col min="7" max="7" width="2.5703125" style="3" customWidth="1"/>
    <col min="8" max="9" width="5.28515625" style="3" hidden="1" customWidth="1"/>
    <col min="10" max="10" width="8.140625" style="3" customWidth="1"/>
    <col min="11" max="11" width="7.85546875" style="3" customWidth="1"/>
    <col min="12" max="12" width="5.28515625" style="3" customWidth="1"/>
    <col min="13" max="13" width="2.42578125" style="3" customWidth="1"/>
    <col min="14" max="14" width="8.5703125" style="3" hidden="1" customWidth="1"/>
    <col min="15" max="15" width="8.5703125" style="4" hidden="1" customWidth="1"/>
    <col min="16" max="16" width="8.140625" style="4" customWidth="1"/>
    <col min="17" max="17" width="8.140625" style="3" customWidth="1"/>
    <col min="18" max="18" width="8.140625" style="4" customWidth="1"/>
    <col min="19" max="19" width="8.5703125" style="4" customWidth="1"/>
    <col min="20" max="21" width="9.140625" style="3"/>
    <col min="22" max="22" width="1.28515625" style="3" hidden="1" customWidth="1"/>
    <col min="23" max="23" width="9.5703125" style="3" hidden="1" customWidth="1"/>
    <col min="24" max="16384" width="9.140625" style="3"/>
  </cols>
  <sheetData>
    <row r="1" spans="1:34" s="34" customFormat="1" ht="27.75" customHeight="1" x14ac:dyDescent="0.35">
      <c r="A1" s="172" t="s">
        <v>21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U1" s="184" t="s">
        <v>38</v>
      </c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60"/>
    </row>
    <row r="2" spans="1:34" s="35" customFormat="1" ht="12" customHeight="1" x14ac:dyDescent="0.2">
      <c r="U2" s="186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63"/>
    </row>
    <row r="3" spans="1:34" s="35" customFormat="1" ht="20.25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4"/>
      <c r="U3" s="186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63"/>
    </row>
    <row r="4" spans="1:34" s="35" customFormat="1" ht="9" customHeight="1" thickBot="1" x14ac:dyDescent="0.25">
      <c r="U4" s="186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63"/>
    </row>
    <row r="5" spans="1:34" customFormat="1" ht="28.5" customHeight="1" thickBot="1" x14ac:dyDescent="0.25">
      <c r="A5" s="177" t="s">
        <v>68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9"/>
      <c r="U5" s="186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63"/>
    </row>
    <row r="6" spans="1:34" ht="12" customHeight="1" x14ac:dyDescent="0.45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4"/>
      <c r="O6" s="26"/>
      <c r="P6" s="26"/>
      <c r="Q6" s="24"/>
      <c r="R6" s="26"/>
      <c r="S6" s="26"/>
      <c r="U6" s="186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63"/>
    </row>
    <row r="7" spans="1:34" ht="20.25" customHeight="1" x14ac:dyDescent="0.35">
      <c r="A7" s="24"/>
      <c r="B7" s="24"/>
      <c r="C7" s="27" t="s">
        <v>10</v>
      </c>
      <c r="D7" s="28" t="s">
        <v>137</v>
      </c>
      <c r="E7" s="28"/>
      <c r="F7" s="28"/>
      <c r="G7" s="28"/>
      <c r="H7" s="28"/>
      <c r="I7" s="28"/>
      <c r="J7" s="28"/>
      <c r="K7" s="28"/>
      <c r="L7" s="28"/>
      <c r="M7" s="28"/>
      <c r="N7" s="29"/>
      <c r="O7" s="30"/>
      <c r="P7" s="26"/>
      <c r="Q7" s="24"/>
      <c r="R7" s="26"/>
      <c r="S7" s="26"/>
      <c r="U7" s="186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63"/>
    </row>
    <row r="8" spans="1:34" ht="20.25" customHeight="1" x14ac:dyDescent="0.35">
      <c r="A8" s="24"/>
      <c r="B8" s="24"/>
      <c r="C8" s="27" t="s">
        <v>11</v>
      </c>
      <c r="D8" s="38">
        <f ca="1">NOW()</f>
        <v>41774.693680555552</v>
      </c>
      <c r="E8" s="38"/>
      <c r="F8" s="38"/>
      <c r="G8" s="38"/>
      <c r="H8" s="38"/>
      <c r="I8" s="38"/>
      <c r="J8" s="38"/>
      <c r="K8" s="38"/>
      <c r="L8" s="38"/>
      <c r="M8" s="38"/>
      <c r="N8" s="31"/>
      <c r="O8" s="32"/>
      <c r="P8" s="26"/>
      <c r="Q8" s="24"/>
      <c r="R8" s="26"/>
      <c r="S8" s="26"/>
      <c r="U8" s="186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63"/>
    </row>
    <row r="9" spans="1:34" ht="10.5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/>
      <c r="P9" s="26"/>
      <c r="Q9" s="24"/>
      <c r="R9" s="26"/>
      <c r="S9" s="26"/>
      <c r="U9" s="186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63"/>
    </row>
    <row r="10" spans="1:34" s="11" customFormat="1" ht="34.5" customHeight="1" x14ac:dyDescent="0.2">
      <c r="A10" s="54" t="s">
        <v>5</v>
      </c>
      <c r="B10" s="54" t="s">
        <v>6</v>
      </c>
      <c r="C10" s="43" t="s">
        <v>14</v>
      </c>
      <c r="D10" s="43" t="s">
        <v>13</v>
      </c>
      <c r="E10" s="43" t="s">
        <v>23</v>
      </c>
      <c r="F10" s="190" t="s">
        <v>16</v>
      </c>
      <c r="G10" s="191"/>
      <c r="H10" s="81" t="s">
        <v>24</v>
      </c>
      <c r="I10" s="81" t="s">
        <v>25</v>
      </c>
      <c r="J10" s="48" t="s">
        <v>2</v>
      </c>
      <c r="K10" s="48" t="s">
        <v>3</v>
      </c>
      <c r="L10" s="170" t="s">
        <v>15</v>
      </c>
      <c r="M10" s="192"/>
      <c r="N10" s="81" t="s">
        <v>26</v>
      </c>
      <c r="O10" s="81" t="s">
        <v>25</v>
      </c>
      <c r="P10" s="48" t="s">
        <v>2</v>
      </c>
      <c r="Q10" s="48" t="s">
        <v>3</v>
      </c>
      <c r="R10" s="48" t="s">
        <v>27</v>
      </c>
      <c r="S10" s="45" t="s">
        <v>12</v>
      </c>
      <c r="U10" s="161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3"/>
    </row>
    <row r="11" spans="1:34" x14ac:dyDescent="0.3">
      <c r="A11" s="10">
        <v>3</v>
      </c>
      <c r="B11" s="64">
        <v>100</v>
      </c>
      <c r="C11" s="69" t="s">
        <v>75</v>
      </c>
      <c r="D11" s="76" t="s">
        <v>51</v>
      </c>
      <c r="E11" s="77">
        <v>1999</v>
      </c>
      <c r="F11" s="55">
        <v>50</v>
      </c>
      <c r="G11" s="56"/>
      <c r="H11" s="51">
        <f t="shared" ref="H11:H21" si="0">IF(F11="","",F11+I11)</f>
        <v>50.1</v>
      </c>
      <c r="I11" s="51">
        <f t="shared" ref="I11:I21" si="1">(IF(G11="+",0.2,IF(G11="-",0,0.1)))</f>
        <v>0.1</v>
      </c>
      <c r="J11" s="47">
        <f t="shared" ref="J11:J21" si="2">RANK(H11,H:H)</f>
        <v>1</v>
      </c>
      <c r="K11" s="53">
        <f t="shared" ref="K11:K21" si="3">((COUNTIF(J:J,J11))+1)/2+(J11-1)</f>
        <v>3</v>
      </c>
      <c r="L11" s="52">
        <v>50</v>
      </c>
      <c r="M11" s="46"/>
      <c r="N11" s="51">
        <f t="shared" ref="N11:N21" si="4">IF(L11="","",L11+O11)</f>
        <v>50.1</v>
      </c>
      <c r="O11" s="51">
        <f t="shared" ref="O11:O21" si="5">(IF(M11="+",0.2,IF(M11="-",0,0.1)))</f>
        <v>0.1</v>
      </c>
      <c r="P11" s="49">
        <f t="shared" ref="P11:P21" si="6">RANK(N11,N:N)</f>
        <v>1</v>
      </c>
      <c r="Q11" s="53">
        <f t="shared" ref="Q11:Q21" si="7">((COUNTIF(P:P,P11))+1)/2+(P11-1)</f>
        <v>3.5</v>
      </c>
      <c r="R11" s="44">
        <f t="shared" ref="R11:R21" si="8">SQRT(K11*Q11)</f>
        <v>3.2403703492039302</v>
      </c>
      <c r="S11" s="50">
        <f t="shared" ref="S11:S21" si="9">RANK(R11,R:R,1)</f>
        <v>1</v>
      </c>
      <c r="U11" s="161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3"/>
    </row>
    <row r="12" spans="1:34" x14ac:dyDescent="0.3">
      <c r="A12" s="10">
        <v>4</v>
      </c>
      <c r="B12" s="64">
        <v>65</v>
      </c>
      <c r="C12" s="69" t="s">
        <v>119</v>
      </c>
      <c r="D12" s="65" t="s">
        <v>112</v>
      </c>
      <c r="E12" s="77">
        <v>1999</v>
      </c>
      <c r="F12" s="55">
        <v>50</v>
      </c>
      <c r="G12" s="56"/>
      <c r="H12" s="51">
        <f t="shared" si="0"/>
        <v>50.1</v>
      </c>
      <c r="I12" s="51">
        <f t="shared" si="1"/>
        <v>0.1</v>
      </c>
      <c r="J12" s="47">
        <f t="shared" si="2"/>
        <v>1</v>
      </c>
      <c r="K12" s="53">
        <f t="shared" si="3"/>
        <v>3</v>
      </c>
      <c r="L12" s="52">
        <v>50</v>
      </c>
      <c r="M12" s="46"/>
      <c r="N12" s="51">
        <f t="shared" si="4"/>
        <v>50.1</v>
      </c>
      <c r="O12" s="51">
        <f t="shared" si="5"/>
        <v>0.1</v>
      </c>
      <c r="P12" s="49">
        <f t="shared" si="6"/>
        <v>1</v>
      </c>
      <c r="Q12" s="53">
        <f t="shared" si="7"/>
        <v>3.5</v>
      </c>
      <c r="R12" s="44">
        <f t="shared" si="8"/>
        <v>3.2403703492039302</v>
      </c>
      <c r="S12" s="50">
        <f t="shared" si="9"/>
        <v>1</v>
      </c>
      <c r="U12" s="161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3"/>
    </row>
    <row r="13" spans="1:34" x14ac:dyDescent="0.3">
      <c r="A13" s="10">
        <v>5</v>
      </c>
      <c r="B13" s="64">
        <v>55</v>
      </c>
      <c r="C13" s="69" t="s">
        <v>63</v>
      </c>
      <c r="D13" s="76" t="s">
        <v>51</v>
      </c>
      <c r="E13" s="77">
        <v>2000</v>
      </c>
      <c r="F13" s="55">
        <v>50</v>
      </c>
      <c r="G13" s="56"/>
      <c r="H13" s="51">
        <f t="shared" si="0"/>
        <v>50.1</v>
      </c>
      <c r="I13" s="51">
        <f t="shared" si="1"/>
        <v>0.1</v>
      </c>
      <c r="J13" s="47">
        <f t="shared" si="2"/>
        <v>1</v>
      </c>
      <c r="K13" s="53">
        <f t="shared" si="3"/>
        <v>3</v>
      </c>
      <c r="L13" s="52">
        <v>50</v>
      </c>
      <c r="M13" s="51"/>
      <c r="N13" s="51">
        <f t="shared" si="4"/>
        <v>50.1</v>
      </c>
      <c r="O13" s="51">
        <f t="shared" si="5"/>
        <v>0.1</v>
      </c>
      <c r="P13" s="49">
        <f t="shared" si="6"/>
        <v>1</v>
      </c>
      <c r="Q13" s="53">
        <f t="shared" si="7"/>
        <v>3.5</v>
      </c>
      <c r="R13" s="44">
        <f t="shared" si="8"/>
        <v>3.2403703492039302</v>
      </c>
      <c r="S13" s="50">
        <f t="shared" si="9"/>
        <v>1</v>
      </c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</row>
    <row r="14" spans="1:34" x14ac:dyDescent="0.3">
      <c r="A14" s="10">
        <v>7</v>
      </c>
      <c r="B14" s="64">
        <v>89</v>
      </c>
      <c r="C14" s="69" t="s">
        <v>115</v>
      </c>
      <c r="D14" s="76" t="s">
        <v>113</v>
      </c>
      <c r="E14" s="77">
        <v>2000</v>
      </c>
      <c r="F14" s="55">
        <v>50</v>
      </c>
      <c r="G14" s="56"/>
      <c r="H14" s="51">
        <f t="shared" si="0"/>
        <v>50.1</v>
      </c>
      <c r="I14" s="51">
        <f t="shared" si="1"/>
        <v>0.1</v>
      </c>
      <c r="J14" s="47">
        <f t="shared" si="2"/>
        <v>1</v>
      </c>
      <c r="K14" s="53">
        <f t="shared" si="3"/>
        <v>3</v>
      </c>
      <c r="L14" s="52">
        <v>50</v>
      </c>
      <c r="M14" s="51"/>
      <c r="N14" s="51">
        <f t="shared" si="4"/>
        <v>50.1</v>
      </c>
      <c r="O14" s="51">
        <f t="shared" si="5"/>
        <v>0.1</v>
      </c>
      <c r="P14" s="49">
        <f t="shared" si="6"/>
        <v>1</v>
      </c>
      <c r="Q14" s="53">
        <f t="shared" si="7"/>
        <v>3.5</v>
      </c>
      <c r="R14" s="44">
        <f t="shared" si="8"/>
        <v>3.2403703492039302</v>
      </c>
      <c r="S14" s="50">
        <f t="shared" si="9"/>
        <v>1</v>
      </c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</row>
    <row r="15" spans="1:34" x14ac:dyDescent="0.3">
      <c r="A15" s="10">
        <v>11</v>
      </c>
      <c r="B15" s="64">
        <v>60</v>
      </c>
      <c r="C15" s="76" t="s">
        <v>62</v>
      </c>
      <c r="D15" s="76" t="s">
        <v>57</v>
      </c>
      <c r="E15" s="77">
        <v>2000</v>
      </c>
      <c r="F15" s="55">
        <v>50</v>
      </c>
      <c r="G15" s="56"/>
      <c r="H15" s="51">
        <f t="shared" si="0"/>
        <v>50.1</v>
      </c>
      <c r="I15" s="51">
        <f t="shared" si="1"/>
        <v>0.1</v>
      </c>
      <c r="J15" s="47">
        <f t="shared" si="2"/>
        <v>1</v>
      </c>
      <c r="K15" s="53">
        <f t="shared" si="3"/>
        <v>3</v>
      </c>
      <c r="L15" s="52">
        <v>50</v>
      </c>
      <c r="M15" s="51"/>
      <c r="N15" s="51">
        <f t="shared" si="4"/>
        <v>50.1</v>
      </c>
      <c r="O15" s="51">
        <f t="shared" si="5"/>
        <v>0.1</v>
      </c>
      <c r="P15" s="49">
        <f t="shared" si="6"/>
        <v>1</v>
      </c>
      <c r="Q15" s="53">
        <f t="shared" si="7"/>
        <v>3.5</v>
      </c>
      <c r="R15" s="44">
        <f t="shared" si="8"/>
        <v>3.2403703492039302</v>
      </c>
      <c r="S15" s="50">
        <f t="shared" si="9"/>
        <v>1</v>
      </c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</row>
    <row r="16" spans="1:34" x14ac:dyDescent="0.3">
      <c r="A16" s="10">
        <v>10</v>
      </c>
      <c r="B16" s="64">
        <v>58</v>
      </c>
      <c r="C16" s="76" t="s">
        <v>76</v>
      </c>
      <c r="D16" s="76" t="s">
        <v>50</v>
      </c>
      <c r="E16" s="77">
        <v>1999</v>
      </c>
      <c r="F16" s="55">
        <v>34</v>
      </c>
      <c r="G16" s="56" t="s">
        <v>79</v>
      </c>
      <c r="H16" s="51">
        <f t="shared" si="0"/>
        <v>34.200000000000003</v>
      </c>
      <c r="I16" s="51">
        <f t="shared" si="1"/>
        <v>0.2</v>
      </c>
      <c r="J16" s="47">
        <f t="shared" si="2"/>
        <v>6</v>
      </c>
      <c r="K16" s="53">
        <f t="shared" si="3"/>
        <v>6</v>
      </c>
      <c r="L16" s="52">
        <v>50</v>
      </c>
      <c r="M16" s="51"/>
      <c r="N16" s="51">
        <f t="shared" si="4"/>
        <v>50.1</v>
      </c>
      <c r="O16" s="51">
        <f t="shared" si="5"/>
        <v>0.1</v>
      </c>
      <c r="P16" s="49">
        <f t="shared" si="6"/>
        <v>1</v>
      </c>
      <c r="Q16" s="53">
        <f t="shared" si="7"/>
        <v>3.5</v>
      </c>
      <c r="R16" s="44">
        <f t="shared" si="8"/>
        <v>4.5825756949558398</v>
      </c>
      <c r="S16" s="50">
        <f t="shared" si="9"/>
        <v>6</v>
      </c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</row>
    <row r="17" spans="1:34" x14ac:dyDescent="0.3">
      <c r="A17" s="10">
        <v>1</v>
      </c>
      <c r="B17" s="64">
        <v>64</v>
      </c>
      <c r="C17" s="69" t="s">
        <v>73</v>
      </c>
      <c r="D17" s="76" t="s">
        <v>51</v>
      </c>
      <c r="E17" s="77">
        <v>1999</v>
      </c>
      <c r="F17" s="55">
        <v>33</v>
      </c>
      <c r="G17" s="56"/>
      <c r="H17" s="51">
        <f t="shared" si="0"/>
        <v>33.1</v>
      </c>
      <c r="I17" s="51">
        <f t="shared" si="1"/>
        <v>0.1</v>
      </c>
      <c r="J17" s="47">
        <f t="shared" si="2"/>
        <v>7</v>
      </c>
      <c r="K17" s="53">
        <f t="shared" si="3"/>
        <v>7</v>
      </c>
      <c r="L17" s="52">
        <v>28</v>
      </c>
      <c r="M17" s="51"/>
      <c r="N17" s="51">
        <f t="shared" si="4"/>
        <v>28.1</v>
      </c>
      <c r="O17" s="51">
        <f t="shared" si="5"/>
        <v>0.1</v>
      </c>
      <c r="P17" s="49">
        <f t="shared" si="6"/>
        <v>7</v>
      </c>
      <c r="Q17" s="53">
        <f t="shared" si="7"/>
        <v>7</v>
      </c>
      <c r="R17" s="44">
        <f t="shared" si="8"/>
        <v>7</v>
      </c>
      <c r="S17" s="50">
        <f t="shared" si="9"/>
        <v>7</v>
      </c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</row>
    <row r="18" spans="1:34" x14ac:dyDescent="0.3">
      <c r="A18" s="10">
        <v>9</v>
      </c>
      <c r="B18" s="64">
        <v>91</v>
      </c>
      <c r="C18" s="69" t="s">
        <v>117</v>
      </c>
      <c r="D18" s="76" t="s">
        <v>50</v>
      </c>
      <c r="E18" s="77">
        <v>2000</v>
      </c>
      <c r="F18" s="55">
        <v>30</v>
      </c>
      <c r="G18" s="56"/>
      <c r="H18" s="51">
        <f t="shared" si="0"/>
        <v>30.1</v>
      </c>
      <c r="I18" s="51">
        <f t="shared" si="1"/>
        <v>0.1</v>
      </c>
      <c r="J18" s="47">
        <f t="shared" si="2"/>
        <v>8</v>
      </c>
      <c r="K18" s="53">
        <f t="shared" si="3"/>
        <v>8.5</v>
      </c>
      <c r="L18" s="52">
        <v>19</v>
      </c>
      <c r="M18" s="51" t="s">
        <v>79</v>
      </c>
      <c r="N18" s="51">
        <f t="shared" si="4"/>
        <v>19.2</v>
      </c>
      <c r="O18" s="51">
        <f t="shared" si="5"/>
        <v>0.2</v>
      </c>
      <c r="P18" s="49">
        <f t="shared" si="6"/>
        <v>8</v>
      </c>
      <c r="Q18" s="53">
        <f t="shared" si="7"/>
        <v>8</v>
      </c>
      <c r="R18" s="44">
        <f t="shared" si="8"/>
        <v>8.2462112512353212</v>
      </c>
      <c r="S18" s="50">
        <f t="shared" si="9"/>
        <v>8</v>
      </c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</row>
    <row r="19" spans="1:34" x14ac:dyDescent="0.3">
      <c r="A19" s="10">
        <v>8</v>
      </c>
      <c r="B19" s="64">
        <v>73</v>
      </c>
      <c r="C19" s="69" t="s">
        <v>116</v>
      </c>
      <c r="D19" s="76" t="s">
        <v>51</v>
      </c>
      <c r="E19" s="77">
        <v>1999</v>
      </c>
      <c r="F19" s="55">
        <v>30</v>
      </c>
      <c r="G19" s="56"/>
      <c r="H19" s="51">
        <f t="shared" si="0"/>
        <v>30.1</v>
      </c>
      <c r="I19" s="51">
        <f t="shared" si="1"/>
        <v>0.1</v>
      </c>
      <c r="J19" s="47">
        <f t="shared" si="2"/>
        <v>8</v>
      </c>
      <c r="K19" s="53">
        <f t="shared" si="3"/>
        <v>8.5</v>
      </c>
      <c r="L19" s="52">
        <v>19</v>
      </c>
      <c r="M19" s="51"/>
      <c r="N19" s="51">
        <f t="shared" si="4"/>
        <v>19.100000000000001</v>
      </c>
      <c r="O19" s="51">
        <f t="shared" si="5"/>
        <v>0.1</v>
      </c>
      <c r="P19" s="49">
        <f t="shared" si="6"/>
        <v>9</v>
      </c>
      <c r="Q19" s="53">
        <f t="shared" si="7"/>
        <v>9</v>
      </c>
      <c r="R19" s="44">
        <f t="shared" si="8"/>
        <v>8.7464278422679502</v>
      </c>
      <c r="S19" s="50">
        <f t="shared" si="9"/>
        <v>9</v>
      </c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</row>
    <row r="20" spans="1:34" ht="15.75" thickBot="1" x14ac:dyDescent="0.35">
      <c r="A20" s="99">
        <v>6</v>
      </c>
      <c r="B20" s="100">
        <v>95</v>
      </c>
      <c r="C20" s="101" t="s">
        <v>114</v>
      </c>
      <c r="D20" s="102" t="s">
        <v>50</v>
      </c>
      <c r="E20" s="103">
        <v>2000</v>
      </c>
      <c r="F20" s="104">
        <v>28</v>
      </c>
      <c r="G20" s="105"/>
      <c r="H20" s="106">
        <f t="shared" si="0"/>
        <v>28.1</v>
      </c>
      <c r="I20" s="106">
        <f t="shared" si="1"/>
        <v>0.1</v>
      </c>
      <c r="J20" s="107">
        <f t="shared" si="2"/>
        <v>10</v>
      </c>
      <c r="K20" s="108">
        <f t="shared" si="3"/>
        <v>10</v>
      </c>
      <c r="L20" s="109">
        <v>16</v>
      </c>
      <c r="M20" s="106" t="s">
        <v>79</v>
      </c>
      <c r="N20" s="106">
        <f t="shared" si="4"/>
        <v>16.2</v>
      </c>
      <c r="O20" s="106">
        <f t="shared" si="5"/>
        <v>0.2</v>
      </c>
      <c r="P20" s="110">
        <f t="shared" si="6"/>
        <v>10</v>
      </c>
      <c r="Q20" s="108">
        <f t="shared" si="7"/>
        <v>10</v>
      </c>
      <c r="R20" s="111">
        <f t="shared" si="8"/>
        <v>10</v>
      </c>
      <c r="S20" s="112">
        <f t="shared" si="9"/>
        <v>10</v>
      </c>
    </row>
    <row r="21" spans="1:34" x14ac:dyDescent="0.3">
      <c r="A21" s="116">
        <v>2</v>
      </c>
      <c r="B21" s="117">
        <v>93</v>
      </c>
      <c r="C21" s="118" t="s">
        <v>118</v>
      </c>
      <c r="D21" s="119" t="s">
        <v>50</v>
      </c>
      <c r="E21" s="120">
        <v>2000</v>
      </c>
      <c r="F21" s="121">
        <v>22</v>
      </c>
      <c r="G21" s="122"/>
      <c r="H21" s="123">
        <f t="shared" si="0"/>
        <v>22.1</v>
      </c>
      <c r="I21" s="123">
        <f t="shared" si="1"/>
        <v>0.1</v>
      </c>
      <c r="J21" s="124">
        <f t="shared" si="2"/>
        <v>11</v>
      </c>
      <c r="K21" s="125">
        <f t="shared" si="3"/>
        <v>11</v>
      </c>
      <c r="L21" s="126">
        <v>0</v>
      </c>
      <c r="M21" s="137"/>
      <c r="N21" s="123">
        <f t="shared" si="4"/>
        <v>0.1</v>
      </c>
      <c r="O21" s="123">
        <f t="shared" si="5"/>
        <v>0.1</v>
      </c>
      <c r="P21" s="127">
        <f t="shared" si="6"/>
        <v>11</v>
      </c>
      <c r="Q21" s="125">
        <f t="shared" si="7"/>
        <v>11</v>
      </c>
      <c r="R21" s="128">
        <f t="shared" si="8"/>
        <v>11</v>
      </c>
      <c r="S21" s="129">
        <f t="shared" si="9"/>
        <v>11</v>
      </c>
    </row>
  </sheetData>
  <autoFilter ref="A10:S10">
    <sortState ref="A11:S21">
      <sortCondition ref="S10"/>
    </sortState>
  </autoFilter>
  <mergeCells count="6">
    <mergeCell ref="U1:AH12"/>
    <mergeCell ref="A1:S1"/>
    <mergeCell ref="A5:S5"/>
    <mergeCell ref="F10:G10"/>
    <mergeCell ref="L10:M10"/>
    <mergeCell ref="A3:T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zoomScaleNormal="100" workbookViewId="0">
      <selection activeCell="A14" sqref="A14:K14"/>
    </sheetView>
  </sheetViews>
  <sheetFormatPr defaultRowHeight="15" x14ac:dyDescent="0.3"/>
  <cols>
    <col min="1" max="1" width="3.5703125" style="3" bestFit="1" customWidth="1"/>
    <col min="2" max="2" width="4.42578125" style="3" customWidth="1"/>
    <col min="3" max="3" width="22.7109375" style="3" customWidth="1"/>
    <col min="4" max="4" width="25.28515625" style="3" customWidth="1"/>
    <col min="5" max="5" width="6.7109375" style="3" customWidth="1"/>
    <col min="6" max="6" width="5.28515625" style="3" customWidth="1"/>
    <col min="7" max="7" width="2.5703125" style="3" customWidth="1"/>
    <col min="8" max="9" width="5.28515625" style="3" hidden="1" customWidth="1"/>
    <col min="10" max="10" width="8.140625" style="3" customWidth="1"/>
    <col min="11" max="11" width="7.85546875" style="3" customWidth="1"/>
    <col min="12" max="12" width="5.28515625" style="3" customWidth="1"/>
    <col min="13" max="13" width="2.42578125" style="3" customWidth="1"/>
    <col min="14" max="14" width="8.5703125" style="3" hidden="1" customWidth="1"/>
    <col min="15" max="15" width="8.5703125" style="4" hidden="1" customWidth="1"/>
    <col min="16" max="16" width="8.140625" style="4" customWidth="1"/>
    <col min="17" max="17" width="8.140625" style="3" customWidth="1"/>
    <col min="18" max="18" width="8.140625" style="4" customWidth="1"/>
    <col min="19" max="19" width="8.5703125" style="4" customWidth="1"/>
    <col min="20" max="21" width="9.140625" style="3"/>
    <col min="22" max="22" width="1.28515625" style="3" hidden="1" customWidth="1"/>
    <col min="23" max="23" width="9.5703125" style="3" hidden="1" customWidth="1"/>
    <col min="24" max="16384" width="9.140625" style="3"/>
  </cols>
  <sheetData>
    <row r="1" spans="1:34" s="34" customFormat="1" ht="27.75" customHeight="1" x14ac:dyDescent="0.35">
      <c r="A1" s="172" t="s">
        <v>21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U1" s="184" t="s">
        <v>38</v>
      </c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60"/>
    </row>
    <row r="2" spans="1:34" s="35" customFormat="1" ht="12" customHeight="1" x14ac:dyDescent="0.2">
      <c r="U2" s="186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63"/>
    </row>
    <row r="3" spans="1:34" s="35" customFormat="1" ht="20.25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4"/>
      <c r="U3" s="186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63"/>
    </row>
    <row r="4" spans="1:34" s="35" customFormat="1" ht="9" customHeight="1" thickBot="1" x14ac:dyDescent="0.25">
      <c r="U4" s="186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63"/>
    </row>
    <row r="5" spans="1:34" customFormat="1" ht="28.5" customHeight="1" thickBot="1" x14ac:dyDescent="0.25">
      <c r="A5" s="177" t="s">
        <v>69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9"/>
      <c r="U5" s="186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63"/>
    </row>
    <row r="6" spans="1:34" ht="12" customHeight="1" x14ac:dyDescent="0.45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4"/>
      <c r="O6" s="26"/>
      <c r="P6" s="26"/>
      <c r="Q6" s="24"/>
      <c r="R6" s="26"/>
      <c r="S6" s="26"/>
      <c r="U6" s="186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63"/>
    </row>
    <row r="7" spans="1:34" ht="20.25" customHeight="1" x14ac:dyDescent="0.35">
      <c r="A7" s="24"/>
      <c r="B7" s="24"/>
      <c r="C7" s="27" t="s">
        <v>10</v>
      </c>
      <c r="D7" s="28" t="s">
        <v>137</v>
      </c>
      <c r="E7" s="28"/>
      <c r="F7" s="28"/>
      <c r="G7" s="28"/>
      <c r="H7" s="28"/>
      <c r="I7" s="28"/>
      <c r="J7" s="28"/>
      <c r="K7" s="28"/>
      <c r="L7" s="28"/>
      <c r="M7" s="28"/>
      <c r="N7" s="29"/>
      <c r="O7" s="30"/>
      <c r="P7" s="26"/>
      <c r="Q7" s="24"/>
      <c r="R7" s="26"/>
      <c r="S7" s="26"/>
      <c r="U7" s="186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63"/>
    </row>
    <row r="8" spans="1:34" ht="20.25" customHeight="1" x14ac:dyDescent="0.35">
      <c r="A8" s="24"/>
      <c r="B8" s="24"/>
      <c r="C8" s="27" t="s">
        <v>11</v>
      </c>
      <c r="D8" s="38">
        <f ca="1">NOW()</f>
        <v>41774.693680555552</v>
      </c>
      <c r="E8" s="38"/>
      <c r="F8" s="38"/>
      <c r="G8" s="38"/>
      <c r="H8" s="38"/>
      <c r="I8" s="38"/>
      <c r="J8" s="38"/>
      <c r="K8" s="38"/>
      <c r="L8" s="38"/>
      <c r="M8" s="38"/>
      <c r="N8" s="31"/>
      <c r="O8" s="32"/>
      <c r="P8" s="26"/>
      <c r="Q8" s="24"/>
      <c r="R8" s="26"/>
      <c r="S8" s="26"/>
      <c r="U8" s="186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63"/>
    </row>
    <row r="9" spans="1:34" ht="10.5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/>
      <c r="P9" s="26"/>
      <c r="Q9" s="24"/>
      <c r="R9" s="26"/>
      <c r="S9" s="26"/>
      <c r="U9" s="186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63"/>
    </row>
    <row r="10" spans="1:34" s="11" customFormat="1" ht="34.5" customHeight="1" x14ac:dyDescent="0.2">
      <c r="A10" s="54" t="s">
        <v>5</v>
      </c>
      <c r="B10" s="54" t="s">
        <v>6</v>
      </c>
      <c r="C10" s="43" t="s">
        <v>14</v>
      </c>
      <c r="D10" s="43" t="s">
        <v>13</v>
      </c>
      <c r="E10" s="43" t="s">
        <v>23</v>
      </c>
      <c r="F10" s="190" t="s">
        <v>16</v>
      </c>
      <c r="G10" s="191"/>
      <c r="H10" s="82" t="s">
        <v>24</v>
      </c>
      <c r="I10" s="82" t="s">
        <v>25</v>
      </c>
      <c r="J10" s="48" t="s">
        <v>2</v>
      </c>
      <c r="K10" s="48" t="s">
        <v>3</v>
      </c>
      <c r="L10" s="170" t="s">
        <v>15</v>
      </c>
      <c r="M10" s="192"/>
      <c r="N10" s="82" t="s">
        <v>26</v>
      </c>
      <c r="O10" s="82" t="s">
        <v>25</v>
      </c>
      <c r="P10" s="48" t="s">
        <v>2</v>
      </c>
      <c r="Q10" s="48" t="s">
        <v>3</v>
      </c>
      <c r="R10" s="48" t="s">
        <v>27</v>
      </c>
      <c r="S10" s="45" t="s">
        <v>12</v>
      </c>
      <c r="U10" s="161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3"/>
    </row>
    <row r="11" spans="1:34" x14ac:dyDescent="0.3">
      <c r="A11" s="10">
        <v>1</v>
      </c>
      <c r="B11" s="64">
        <v>53</v>
      </c>
      <c r="C11" s="69" t="s">
        <v>120</v>
      </c>
      <c r="D11" s="76" t="s">
        <v>87</v>
      </c>
      <c r="E11" s="77">
        <v>1997</v>
      </c>
      <c r="F11" s="55">
        <v>50</v>
      </c>
      <c r="G11" s="56"/>
      <c r="H11" s="51">
        <f>IF(F11="","",F11+I11)</f>
        <v>50.1</v>
      </c>
      <c r="I11" s="51">
        <f>(IF(G11="+",0.2,IF(G11="-",0,0.1)))</f>
        <v>0.1</v>
      </c>
      <c r="J11" s="47">
        <f>RANK(H11,H:H)</f>
        <v>1</v>
      </c>
      <c r="K11" s="53">
        <f>((COUNTIF(J:J,J11))+1)/2+(J11-1)</f>
        <v>1.5</v>
      </c>
      <c r="L11" s="52">
        <v>50</v>
      </c>
      <c r="M11" s="51"/>
      <c r="N11" s="51">
        <f>IF(L11="","",L11+O11)</f>
        <v>50.1</v>
      </c>
      <c r="O11" s="51">
        <f>(IF(M11="+",0.2,IF(M11="-",0,0.1)))</f>
        <v>0.1</v>
      </c>
      <c r="P11" s="49">
        <f>RANK(N11,N:N)</f>
        <v>1</v>
      </c>
      <c r="Q11" s="53">
        <f>((COUNTIF(P:P,P11))+1)/2+(P11-1)</f>
        <v>1</v>
      </c>
      <c r="R11" s="44">
        <f>SQRT(K11*Q11)</f>
        <v>1.2247448713915889</v>
      </c>
      <c r="S11" s="50">
        <f>RANK(R11,R:R,1)</f>
        <v>1</v>
      </c>
      <c r="U11" s="161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3"/>
    </row>
    <row r="12" spans="1:34" x14ac:dyDescent="0.3">
      <c r="A12" s="10">
        <v>2</v>
      </c>
      <c r="B12" s="64">
        <v>89</v>
      </c>
      <c r="C12" s="69" t="s">
        <v>64</v>
      </c>
      <c r="D12" s="76" t="s">
        <v>87</v>
      </c>
      <c r="E12" s="77">
        <v>1998</v>
      </c>
      <c r="F12" s="55">
        <v>50</v>
      </c>
      <c r="G12" s="56"/>
      <c r="H12" s="51">
        <f>IF(F12="","",F12+I12)</f>
        <v>50.1</v>
      </c>
      <c r="I12" s="51">
        <f>(IF(G12="+",0.2,IF(G12="-",0,0.1)))</f>
        <v>0.1</v>
      </c>
      <c r="J12" s="47">
        <f>RANK(H12,H:H)</f>
        <v>1</v>
      </c>
      <c r="K12" s="53">
        <f>((COUNTIF(J:J,J12))+1)/2+(J12-1)</f>
        <v>1.5</v>
      </c>
      <c r="L12" s="52">
        <v>24</v>
      </c>
      <c r="M12" s="46" t="s">
        <v>79</v>
      </c>
      <c r="N12" s="51">
        <f>IF(L12="","",L12+O12)</f>
        <v>24.2</v>
      </c>
      <c r="O12" s="51">
        <f>(IF(M12="+",0.2,IF(M12="-",0,0.1)))</f>
        <v>0.2</v>
      </c>
      <c r="P12" s="49">
        <f>RANK(N12,N:N)</f>
        <v>3</v>
      </c>
      <c r="Q12" s="53">
        <f>((COUNTIF(P:P,P12))+1)/2+(P12-1)</f>
        <v>3</v>
      </c>
      <c r="R12" s="44">
        <f>SQRT(K12*Q12)</f>
        <v>2.1213203435596424</v>
      </c>
      <c r="S12" s="50">
        <f>RANK(R12,R:R,1)</f>
        <v>2</v>
      </c>
      <c r="U12" s="161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3"/>
    </row>
    <row r="13" spans="1:34" ht="15.75" thickBot="1" x14ac:dyDescent="0.35">
      <c r="A13" s="99">
        <v>3</v>
      </c>
      <c r="B13" s="100">
        <v>51</v>
      </c>
      <c r="C13" s="102" t="s">
        <v>121</v>
      </c>
      <c r="D13" s="102" t="s">
        <v>87</v>
      </c>
      <c r="E13" s="103">
        <v>1997</v>
      </c>
      <c r="F13" s="104">
        <v>33</v>
      </c>
      <c r="G13" s="105"/>
      <c r="H13" s="106">
        <f>IF(F13="","",F13+I13)</f>
        <v>33.1</v>
      </c>
      <c r="I13" s="106">
        <f>(IF(G13="+",0.2,IF(G13="-",0,0.1)))</f>
        <v>0.1</v>
      </c>
      <c r="J13" s="107">
        <f>RANK(H13,H:H)</f>
        <v>3</v>
      </c>
      <c r="K13" s="108">
        <f>((COUNTIF(J:J,J13))+1)/2+(J13-1)</f>
        <v>3</v>
      </c>
      <c r="L13" s="109">
        <v>25</v>
      </c>
      <c r="M13" s="115" t="s">
        <v>79</v>
      </c>
      <c r="N13" s="106">
        <f>IF(L13="","",L13+O13)</f>
        <v>25.2</v>
      </c>
      <c r="O13" s="106">
        <f>(IF(M13="+",0.2,IF(M13="-",0,0.1)))</f>
        <v>0.2</v>
      </c>
      <c r="P13" s="110">
        <f>RANK(N13,N:N)</f>
        <v>2</v>
      </c>
      <c r="Q13" s="108">
        <f>((COUNTIF(P:P,P13))+1)/2+(P13-1)</f>
        <v>2</v>
      </c>
      <c r="R13" s="111">
        <f>SQRT(K13*Q13)</f>
        <v>2.4494897427831779</v>
      </c>
      <c r="S13" s="112">
        <f>RANK(R13,R:R,1)</f>
        <v>3</v>
      </c>
      <c r="U13" s="161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3"/>
    </row>
    <row r="14" spans="1:34" x14ac:dyDescent="0.3">
      <c r="A14" s="116">
        <v>4</v>
      </c>
      <c r="B14" s="117">
        <v>90</v>
      </c>
      <c r="C14" s="118" t="s">
        <v>147</v>
      </c>
      <c r="D14" s="119" t="s">
        <v>50</v>
      </c>
      <c r="E14" s="120">
        <v>1998</v>
      </c>
      <c r="F14" s="121">
        <v>22</v>
      </c>
      <c r="G14" s="122"/>
      <c r="H14" s="123">
        <f t="shared" ref="H14" si="0">IF(F14="","",F14+I14)</f>
        <v>22.1</v>
      </c>
      <c r="I14" s="123">
        <f t="shared" ref="I14" si="1">(IF(G14="+",0.2,IF(G14="-",0,0.1)))</f>
        <v>0.1</v>
      </c>
      <c r="J14" s="124">
        <f>RANK(H14,H:H)</f>
        <v>4</v>
      </c>
      <c r="K14" s="125">
        <f>((COUNTIF(J:J,J14))+1)/2+(J14-1)</f>
        <v>4</v>
      </c>
      <c r="L14" s="126">
        <v>0</v>
      </c>
      <c r="M14" s="123"/>
      <c r="N14" s="123">
        <f t="shared" ref="N14" si="2">IF(L14="","",L14+O14)</f>
        <v>0.1</v>
      </c>
      <c r="O14" s="123">
        <f t="shared" ref="O14" si="3">(IF(M14="+",0.2,IF(M14="-",0,0.1)))</f>
        <v>0.1</v>
      </c>
      <c r="P14" s="127">
        <f>RANK(N14,N:N)</f>
        <v>4</v>
      </c>
      <c r="Q14" s="125">
        <f>((COUNTIF(P:P,P14))+1)/2+(P14-1)</f>
        <v>4</v>
      </c>
      <c r="R14" s="128">
        <f t="shared" ref="R14" si="4">SQRT(K14*Q14)</f>
        <v>4</v>
      </c>
      <c r="S14" s="129">
        <f>RANK(R14,R:R,1)</f>
        <v>4</v>
      </c>
    </row>
  </sheetData>
  <autoFilter ref="A10:S10">
    <sortState ref="A12:S17">
      <sortCondition ref="S11"/>
    </sortState>
  </autoFilter>
  <mergeCells count="6">
    <mergeCell ref="A1:S1"/>
    <mergeCell ref="U1:AH13"/>
    <mergeCell ref="A5:S5"/>
    <mergeCell ref="F10:G10"/>
    <mergeCell ref="L10:M10"/>
    <mergeCell ref="A3:T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7"/>
  <sheetViews>
    <sheetView zoomScaleNormal="100" workbookViewId="0">
      <selection activeCell="P19" sqref="P19"/>
    </sheetView>
  </sheetViews>
  <sheetFormatPr defaultRowHeight="15" x14ac:dyDescent="0.3"/>
  <cols>
    <col min="1" max="1" width="3.5703125" style="3" bestFit="1" customWidth="1"/>
    <col min="2" max="2" width="4.42578125" style="3" customWidth="1"/>
    <col min="3" max="3" width="22.7109375" style="3" customWidth="1"/>
    <col min="4" max="4" width="25.28515625" style="3" customWidth="1"/>
    <col min="5" max="5" width="6.7109375" style="3" customWidth="1"/>
    <col min="6" max="6" width="5.28515625" style="3" customWidth="1"/>
    <col min="7" max="7" width="2.5703125" style="3" customWidth="1"/>
    <col min="8" max="9" width="5.28515625" style="3" hidden="1" customWidth="1"/>
    <col min="10" max="10" width="8.140625" style="3" customWidth="1"/>
    <col min="11" max="11" width="7.85546875" style="3" customWidth="1"/>
    <col min="12" max="12" width="5.28515625" style="3" customWidth="1"/>
    <col min="13" max="13" width="2.42578125" style="3" customWidth="1"/>
    <col min="14" max="14" width="8.5703125" style="3" hidden="1" customWidth="1"/>
    <col min="15" max="15" width="8.5703125" style="4" hidden="1" customWidth="1"/>
    <col min="16" max="16" width="8.140625" style="4" customWidth="1"/>
    <col min="17" max="17" width="8.140625" style="3" customWidth="1"/>
    <col min="18" max="18" width="8.140625" style="4" customWidth="1"/>
    <col min="19" max="19" width="8.5703125" style="4" customWidth="1"/>
    <col min="20" max="21" width="9.140625" style="3"/>
    <col min="22" max="22" width="1.28515625" style="3" hidden="1" customWidth="1"/>
    <col min="23" max="23" width="9.5703125" style="3" hidden="1" customWidth="1"/>
    <col min="24" max="16384" width="9.140625" style="3"/>
  </cols>
  <sheetData>
    <row r="1" spans="1:34" s="34" customFormat="1" ht="27.75" customHeight="1" x14ac:dyDescent="0.35">
      <c r="A1" s="172" t="s">
        <v>21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U1" s="184" t="s">
        <v>38</v>
      </c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60"/>
    </row>
    <row r="2" spans="1:34" s="35" customFormat="1" ht="12" customHeight="1" x14ac:dyDescent="0.2">
      <c r="U2" s="186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63"/>
    </row>
    <row r="3" spans="1:34" s="35" customFormat="1" ht="20.25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4"/>
      <c r="U3" s="186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63"/>
    </row>
    <row r="4" spans="1:34" s="35" customFormat="1" ht="9" customHeight="1" thickBot="1" x14ac:dyDescent="0.25">
      <c r="U4" s="186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63"/>
    </row>
    <row r="5" spans="1:34" customFormat="1" ht="28.5" customHeight="1" thickBot="1" x14ac:dyDescent="0.25">
      <c r="A5" s="177" t="s">
        <v>70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9"/>
      <c r="U5" s="186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63"/>
    </row>
    <row r="6" spans="1:34" ht="12" customHeight="1" x14ac:dyDescent="0.45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4"/>
      <c r="O6" s="26"/>
      <c r="P6" s="26"/>
      <c r="Q6" s="24"/>
      <c r="R6" s="26"/>
      <c r="S6" s="26"/>
      <c r="U6" s="186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63"/>
    </row>
    <row r="7" spans="1:34" ht="20.25" customHeight="1" x14ac:dyDescent="0.35">
      <c r="A7" s="24"/>
      <c r="B7" s="24"/>
      <c r="C7" s="27" t="s">
        <v>10</v>
      </c>
      <c r="D7" s="28" t="s">
        <v>137</v>
      </c>
      <c r="E7" s="28"/>
      <c r="F7" s="28"/>
      <c r="G7" s="28"/>
      <c r="H7" s="28"/>
      <c r="I7" s="28"/>
      <c r="J7" s="28"/>
      <c r="K7" s="28"/>
      <c r="L7" s="28"/>
      <c r="M7" s="28"/>
      <c r="N7" s="29"/>
      <c r="O7" s="30"/>
      <c r="P7" s="26"/>
      <c r="Q7" s="24"/>
      <c r="R7" s="26"/>
      <c r="S7" s="26"/>
      <c r="U7" s="186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63"/>
    </row>
    <row r="8" spans="1:34" ht="20.25" customHeight="1" x14ac:dyDescent="0.35">
      <c r="A8" s="24"/>
      <c r="B8" s="24"/>
      <c r="C8" s="27" t="s">
        <v>11</v>
      </c>
      <c r="D8" s="38">
        <f ca="1">NOW()</f>
        <v>41774.693680555552</v>
      </c>
      <c r="E8" s="38"/>
      <c r="F8" s="38"/>
      <c r="G8" s="38"/>
      <c r="H8" s="38"/>
      <c r="I8" s="38"/>
      <c r="J8" s="38"/>
      <c r="K8" s="38"/>
      <c r="L8" s="38"/>
      <c r="M8" s="38"/>
      <c r="N8" s="31"/>
      <c r="O8" s="32"/>
      <c r="P8" s="26"/>
      <c r="Q8" s="24"/>
      <c r="R8" s="26"/>
      <c r="S8" s="26"/>
      <c r="U8" s="186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63"/>
    </row>
    <row r="9" spans="1:34" ht="10.5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/>
      <c r="P9" s="26"/>
      <c r="Q9" s="24"/>
      <c r="R9" s="26"/>
      <c r="S9" s="26"/>
      <c r="U9" s="186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63"/>
    </row>
    <row r="10" spans="1:34" s="11" customFormat="1" ht="34.5" customHeight="1" x14ac:dyDescent="0.2">
      <c r="A10" s="54" t="s">
        <v>5</v>
      </c>
      <c r="B10" s="54" t="s">
        <v>6</v>
      </c>
      <c r="C10" s="43" t="s">
        <v>14</v>
      </c>
      <c r="D10" s="43" t="s">
        <v>13</v>
      </c>
      <c r="E10" s="43" t="s">
        <v>23</v>
      </c>
      <c r="F10" s="190" t="s">
        <v>16</v>
      </c>
      <c r="G10" s="191"/>
      <c r="H10" s="82" t="s">
        <v>24</v>
      </c>
      <c r="I10" s="82" t="s">
        <v>25</v>
      </c>
      <c r="J10" s="48" t="s">
        <v>2</v>
      </c>
      <c r="K10" s="48" t="s">
        <v>3</v>
      </c>
      <c r="L10" s="170" t="s">
        <v>15</v>
      </c>
      <c r="M10" s="192"/>
      <c r="N10" s="82" t="s">
        <v>26</v>
      </c>
      <c r="O10" s="82" t="s">
        <v>25</v>
      </c>
      <c r="P10" s="48" t="s">
        <v>2</v>
      </c>
      <c r="Q10" s="48" t="s">
        <v>3</v>
      </c>
      <c r="R10" s="48" t="s">
        <v>27</v>
      </c>
      <c r="S10" s="45" t="s">
        <v>12</v>
      </c>
      <c r="U10" s="161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3"/>
    </row>
    <row r="11" spans="1:34" x14ac:dyDescent="0.3">
      <c r="A11" s="10">
        <v>3</v>
      </c>
      <c r="B11" s="64">
        <v>71</v>
      </c>
      <c r="C11" s="76" t="s">
        <v>126</v>
      </c>
      <c r="D11" s="76" t="s">
        <v>86</v>
      </c>
      <c r="E11" s="77">
        <v>1997</v>
      </c>
      <c r="F11" s="55">
        <v>50</v>
      </c>
      <c r="G11" s="56"/>
      <c r="H11" s="51">
        <f t="shared" ref="H11:H17" si="0">IF(F11="","",F11+I11)</f>
        <v>50.1</v>
      </c>
      <c r="I11" s="51">
        <f t="shared" ref="I11:I17" si="1">(IF(G11="+",0.2,IF(G11="-",0,0.1)))</f>
        <v>0.1</v>
      </c>
      <c r="J11" s="47">
        <f t="shared" ref="J11:J17" si="2">RANK(H11,H:H)</f>
        <v>1</v>
      </c>
      <c r="K11" s="53">
        <f t="shared" ref="K11:K17" si="3">((COUNTIF(J:J,J11))+1)/2+(J11-1)</f>
        <v>2.5</v>
      </c>
      <c r="L11" s="52">
        <v>50</v>
      </c>
      <c r="M11" s="46"/>
      <c r="N11" s="51">
        <f t="shared" ref="N11:N17" si="4">IF(L11="","",L11+O11)</f>
        <v>50.1</v>
      </c>
      <c r="O11" s="51">
        <f t="shared" ref="O11:O17" si="5">(IF(M11="+",0.2,IF(M11="-",0,0.1)))</f>
        <v>0.1</v>
      </c>
      <c r="P11" s="49">
        <f t="shared" ref="P11:P17" si="6">RANK(N11,N:N)</f>
        <v>1</v>
      </c>
      <c r="Q11" s="53">
        <f t="shared" ref="Q11:Q17" si="7">((COUNTIF(P:P,P11))+1)/2+(P11-1)</f>
        <v>2.5</v>
      </c>
      <c r="R11" s="44">
        <f t="shared" ref="R11:R17" si="8">SQRT(K11*Q11)</f>
        <v>2.5</v>
      </c>
      <c r="S11" s="50">
        <f t="shared" ref="S11:S17" si="9">RANK(R11,R:R,1)</f>
        <v>1</v>
      </c>
      <c r="U11" s="161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3"/>
    </row>
    <row r="12" spans="1:34" x14ac:dyDescent="0.3">
      <c r="A12" s="10">
        <v>5</v>
      </c>
      <c r="B12" s="64">
        <v>56</v>
      </c>
      <c r="C12" s="69" t="s">
        <v>122</v>
      </c>
      <c r="D12" s="76" t="s">
        <v>87</v>
      </c>
      <c r="E12" s="77">
        <v>1998</v>
      </c>
      <c r="F12" s="55">
        <v>50</v>
      </c>
      <c r="G12" s="56"/>
      <c r="H12" s="51">
        <f t="shared" si="0"/>
        <v>50.1</v>
      </c>
      <c r="I12" s="51">
        <f t="shared" si="1"/>
        <v>0.1</v>
      </c>
      <c r="J12" s="47">
        <f t="shared" si="2"/>
        <v>1</v>
      </c>
      <c r="K12" s="53">
        <f t="shared" si="3"/>
        <v>2.5</v>
      </c>
      <c r="L12" s="52">
        <v>50</v>
      </c>
      <c r="M12" s="51"/>
      <c r="N12" s="51">
        <f t="shared" si="4"/>
        <v>50.1</v>
      </c>
      <c r="O12" s="51">
        <f t="shared" si="5"/>
        <v>0.1</v>
      </c>
      <c r="P12" s="49">
        <f t="shared" si="6"/>
        <v>1</v>
      </c>
      <c r="Q12" s="53">
        <f t="shared" si="7"/>
        <v>2.5</v>
      </c>
      <c r="R12" s="44">
        <f t="shared" si="8"/>
        <v>2.5</v>
      </c>
      <c r="S12" s="50">
        <f t="shared" si="9"/>
        <v>1</v>
      </c>
      <c r="U12" s="161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3"/>
    </row>
    <row r="13" spans="1:34" x14ac:dyDescent="0.3">
      <c r="A13" s="10">
        <v>6</v>
      </c>
      <c r="B13" s="64">
        <v>96</v>
      </c>
      <c r="C13" s="69" t="s">
        <v>127</v>
      </c>
      <c r="D13" s="65" t="s">
        <v>128</v>
      </c>
      <c r="E13" s="70">
        <v>1997</v>
      </c>
      <c r="F13" s="55">
        <v>50</v>
      </c>
      <c r="G13" s="56"/>
      <c r="H13" s="51">
        <f t="shared" si="0"/>
        <v>50.1</v>
      </c>
      <c r="I13" s="51">
        <f t="shared" si="1"/>
        <v>0.1</v>
      </c>
      <c r="J13" s="47">
        <f t="shared" si="2"/>
        <v>1</v>
      </c>
      <c r="K13" s="53">
        <f t="shared" si="3"/>
        <v>2.5</v>
      </c>
      <c r="L13" s="52">
        <v>50</v>
      </c>
      <c r="M13" s="51"/>
      <c r="N13" s="51">
        <f t="shared" si="4"/>
        <v>50.1</v>
      </c>
      <c r="O13" s="51">
        <f t="shared" si="5"/>
        <v>0.1</v>
      </c>
      <c r="P13" s="49">
        <f t="shared" si="6"/>
        <v>1</v>
      </c>
      <c r="Q13" s="53">
        <f t="shared" si="7"/>
        <v>2.5</v>
      </c>
      <c r="R13" s="44">
        <f t="shared" si="8"/>
        <v>2.5</v>
      </c>
      <c r="S13" s="50">
        <f t="shared" si="9"/>
        <v>1</v>
      </c>
      <c r="U13" s="161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3"/>
    </row>
    <row r="14" spans="1:34" x14ac:dyDescent="0.3">
      <c r="A14" s="10">
        <v>7</v>
      </c>
      <c r="B14" s="64">
        <v>99</v>
      </c>
      <c r="C14" s="69" t="s">
        <v>124</v>
      </c>
      <c r="D14" s="76" t="s">
        <v>96</v>
      </c>
      <c r="E14" s="77">
        <v>1997</v>
      </c>
      <c r="F14" s="55">
        <v>50</v>
      </c>
      <c r="G14" s="56"/>
      <c r="H14" s="51">
        <f t="shared" si="0"/>
        <v>50.1</v>
      </c>
      <c r="I14" s="51">
        <f t="shared" si="1"/>
        <v>0.1</v>
      </c>
      <c r="J14" s="47">
        <f t="shared" si="2"/>
        <v>1</v>
      </c>
      <c r="K14" s="53">
        <f t="shared" si="3"/>
        <v>2.5</v>
      </c>
      <c r="L14" s="52">
        <v>50</v>
      </c>
      <c r="M14" s="51"/>
      <c r="N14" s="51">
        <f t="shared" si="4"/>
        <v>50.1</v>
      </c>
      <c r="O14" s="51">
        <f t="shared" si="5"/>
        <v>0.1</v>
      </c>
      <c r="P14" s="49">
        <f t="shared" si="6"/>
        <v>1</v>
      </c>
      <c r="Q14" s="53">
        <f t="shared" si="7"/>
        <v>2.5</v>
      </c>
      <c r="R14" s="44">
        <f t="shared" si="8"/>
        <v>2.5</v>
      </c>
      <c r="S14" s="50">
        <f t="shared" si="9"/>
        <v>1</v>
      </c>
      <c r="U14" s="161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3"/>
    </row>
    <row r="15" spans="1:34" x14ac:dyDescent="0.3">
      <c r="A15" s="10">
        <v>2</v>
      </c>
      <c r="B15" s="64">
        <v>52</v>
      </c>
      <c r="C15" s="76" t="s">
        <v>125</v>
      </c>
      <c r="D15" s="76" t="s">
        <v>87</v>
      </c>
      <c r="E15" s="77">
        <v>1997</v>
      </c>
      <c r="F15" s="55">
        <v>34</v>
      </c>
      <c r="G15" s="56" t="s">
        <v>79</v>
      </c>
      <c r="H15" s="51">
        <f t="shared" si="0"/>
        <v>34.200000000000003</v>
      </c>
      <c r="I15" s="51">
        <f t="shared" si="1"/>
        <v>0.2</v>
      </c>
      <c r="J15" s="47">
        <f t="shared" si="2"/>
        <v>5</v>
      </c>
      <c r="K15" s="53">
        <f t="shared" si="3"/>
        <v>5</v>
      </c>
      <c r="L15" s="52">
        <v>33</v>
      </c>
      <c r="M15" s="46" t="s">
        <v>79</v>
      </c>
      <c r="N15" s="51">
        <f t="shared" si="4"/>
        <v>33.200000000000003</v>
      </c>
      <c r="O15" s="51">
        <f t="shared" si="5"/>
        <v>0.2</v>
      </c>
      <c r="P15" s="49">
        <f t="shared" si="6"/>
        <v>5</v>
      </c>
      <c r="Q15" s="53">
        <f t="shared" si="7"/>
        <v>5</v>
      </c>
      <c r="R15" s="44">
        <f t="shared" si="8"/>
        <v>5</v>
      </c>
      <c r="S15" s="50">
        <f t="shared" si="9"/>
        <v>5</v>
      </c>
      <c r="U15" s="161"/>
      <c r="V15" s="162"/>
      <c r="W15" s="162"/>
      <c r="X15" s="162"/>
      <c r="Y15" s="162"/>
      <c r="Z15" s="162"/>
      <c r="AA15" s="162"/>
      <c r="AB15" s="162"/>
      <c r="AC15" s="162"/>
      <c r="AD15" s="162"/>
      <c r="AE15" s="162"/>
      <c r="AF15" s="162"/>
      <c r="AG15" s="162"/>
      <c r="AH15" s="163"/>
    </row>
    <row r="16" spans="1:34" x14ac:dyDescent="0.3">
      <c r="A16" s="10">
        <v>1</v>
      </c>
      <c r="B16" s="64">
        <v>75</v>
      </c>
      <c r="C16" s="69" t="s">
        <v>74</v>
      </c>
      <c r="D16" s="76" t="s">
        <v>86</v>
      </c>
      <c r="E16" s="77">
        <v>1998</v>
      </c>
      <c r="F16" s="55">
        <v>27</v>
      </c>
      <c r="G16" s="56" t="s">
        <v>79</v>
      </c>
      <c r="H16" s="51">
        <f t="shared" si="0"/>
        <v>27.2</v>
      </c>
      <c r="I16" s="51">
        <f t="shared" si="1"/>
        <v>0.2</v>
      </c>
      <c r="J16" s="47">
        <f t="shared" si="2"/>
        <v>6</v>
      </c>
      <c r="K16" s="53">
        <f t="shared" si="3"/>
        <v>6</v>
      </c>
      <c r="L16" s="52">
        <v>15</v>
      </c>
      <c r="M16" s="51" t="s">
        <v>79</v>
      </c>
      <c r="N16" s="51">
        <f t="shared" si="4"/>
        <v>15.2</v>
      </c>
      <c r="O16" s="51">
        <f t="shared" si="5"/>
        <v>0.2</v>
      </c>
      <c r="P16" s="49">
        <f t="shared" si="6"/>
        <v>6</v>
      </c>
      <c r="Q16" s="53">
        <f t="shared" si="7"/>
        <v>6</v>
      </c>
      <c r="R16" s="44">
        <f t="shared" si="8"/>
        <v>6</v>
      </c>
      <c r="S16" s="50">
        <f t="shared" si="9"/>
        <v>6</v>
      </c>
      <c r="U16" s="161"/>
      <c r="V16" s="162"/>
      <c r="W16" s="162"/>
      <c r="X16" s="162"/>
      <c r="Y16" s="162"/>
      <c r="Z16" s="162"/>
      <c r="AA16" s="162"/>
      <c r="AB16" s="162"/>
      <c r="AC16" s="162"/>
      <c r="AD16" s="162"/>
      <c r="AE16" s="162"/>
      <c r="AF16" s="162"/>
      <c r="AG16" s="162"/>
      <c r="AH16" s="163"/>
    </row>
    <row r="17" spans="1:19" ht="15.75" thickBot="1" x14ac:dyDescent="0.35">
      <c r="A17" s="99">
        <v>4</v>
      </c>
      <c r="B17" s="100">
        <v>54</v>
      </c>
      <c r="C17" s="102" t="s">
        <v>123</v>
      </c>
      <c r="D17" s="102" t="s">
        <v>87</v>
      </c>
      <c r="E17" s="103">
        <v>1998</v>
      </c>
      <c r="F17" s="104">
        <v>19</v>
      </c>
      <c r="G17" s="105" t="s">
        <v>79</v>
      </c>
      <c r="H17" s="106">
        <f t="shared" si="0"/>
        <v>19.2</v>
      </c>
      <c r="I17" s="106">
        <f t="shared" si="1"/>
        <v>0.2</v>
      </c>
      <c r="J17" s="107">
        <f t="shared" si="2"/>
        <v>7</v>
      </c>
      <c r="K17" s="108">
        <f t="shared" si="3"/>
        <v>7</v>
      </c>
      <c r="L17" s="109">
        <v>13</v>
      </c>
      <c r="M17" s="115" t="s">
        <v>79</v>
      </c>
      <c r="N17" s="106">
        <f t="shared" si="4"/>
        <v>13.2</v>
      </c>
      <c r="O17" s="106">
        <f t="shared" si="5"/>
        <v>0.2</v>
      </c>
      <c r="P17" s="110">
        <f t="shared" si="6"/>
        <v>7</v>
      </c>
      <c r="Q17" s="108">
        <f t="shared" si="7"/>
        <v>7</v>
      </c>
      <c r="R17" s="111">
        <f t="shared" si="8"/>
        <v>7</v>
      </c>
      <c r="S17" s="112">
        <f t="shared" si="9"/>
        <v>7</v>
      </c>
    </row>
  </sheetData>
  <autoFilter ref="A10:S10">
    <sortState ref="A11:S17">
      <sortCondition ref="S10"/>
    </sortState>
  </autoFilter>
  <mergeCells count="6">
    <mergeCell ref="A1:S1"/>
    <mergeCell ref="U1:AH16"/>
    <mergeCell ref="A5:S5"/>
    <mergeCell ref="F10:G10"/>
    <mergeCell ref="L10:M10"/>
    <mergeCell ref="A3:T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workbookViewId="0">
      <selection activeCell="L17" sqref="L17"/>
    </sheetView>
  </sheetViews>
  <sheetFormatPr defaultRowHeight="15" x14ac:dyDescent="0.3"/>
  <cols>
    <col min="1" max="1" width="3.5703125" style="3" bestFit="1" customWidth="1"/>
    <col min="2" max="2" width="4.42578125" style="3" customWidth="1"/>
    <col min="3" max="3" width="22.7109375" style="3" customWidth="1"/>
    <col min="4" max="4" width="25.28515625" style="3" customWidth="1"/>
    <col min="5" max="5" width="6.7109375" style="3" customWidth="1"/>
    <col min="6" max="6" width="5.28515625" style="3" customWidth="1"/>
    <col min="7" max="7" width="2.5703125" style="3" customWidth="1"/>
    <col min="8" max="9" width="5.28515625" style="3" hidden="1" customWidth="1"/>
    <col min="10" max="10" width="8.140625" style="3" customWidth="1"/>
    <col min="11" max="11" width="7.85546875" style="3" customWidth="1"/>
    <col min="12" max="12" width="5.28515625" style="3" customWidth="1"/>
    <col min="13" max="13" width="2.42578125" style="3" customWidth="1"/>
    <col min="14" max="14" width="8.5703125" style="3" hidden="1" customWidth="1"/>
    <col min="15" max="15" width="8.5703125" style="4" hidden="1" customWidth="1"/>
    <col min="16" max="16" width="8.140625" style="4" customWidth="1"/>
    <col min="17" max="17" width="8.140625" style="3" customWidth="1"/>
    <col min="18" max="18" width="8.140625" style="4" customWidth="1"/>
    <col min="19" max="19" width="8.5703125" style="4" customWidth="1"/>
    <col min="20" max="21" width="9.140625" style="3"/>
    <col min="22" max="22" width="1.28515625" style="3" hidden="1" customWidth="1"/>
    <col min="23" max="23" width="9.5703125" style="3" hidden="1" customWidth="1"/>
    <col min="24" max="16384" width="9.140625" style="3"/>
  </cols>
  <sheetData>
    <row r="1" spans="1:34" s="34" customFormat="1" ht="27.75" customHeight="1" x14ac:dyDescent="0.35">
      <c r="A1" s="172" t="s">
        <v>21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U1" s="184" t="s">
        <v>38</v>
      </c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60"/>
    </row>
    <row r="2" spans="1:34" s="35" customFormat="1" ht="12" customHeight="1" x14ac:dyDescent="0.2">
      <c r="U2" s="186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63"/>
    </row>
    <row r="3" spans="1:34" s="35" customFormat="1" ht="20.25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4"/>
      <c r="U3" s="186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63"/>
    </row>
    <row r="4" spans="1:34" s="35" customFormat="1" ht="9" customHeight="1" thickBot="1" x14ac:dyDescent="0.25">
      <c r="U4" s="186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63"/>
    </row>
    <row r="5" spans="1:34" s="35" customFormat="1" ht="28.5" customHeight="1" thickBot="1" x14ac:dyDescent="0.25">
      <c r="A5" s="177" t="s">
        <v>71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9"/>
      <c r="U5" s="186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63"/>
    </row>
    <row r="6" spans="1:34" ht="12" customHeight="1" x14ac:dyDescent="0.45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4"/>
      <c r="O6" s="26"/>
      <c r="P6" s="26"/>
      <c r="Q6" s="24"/>
      <c r="R6" s="26"/>
      <c r="S6" s="26"/>
      <c r="U6" s="186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63"/>
    </row>
    <row r="7" spans="1:34" ht="20.25" customHeight="1" x14ac:dyDescent="0.35">
      <c r="A7" s="24"/>
      <c r="B7" s="24"/>
      <c r="C7" s="27" t="s">
        <v>10</v>
      </c>
      <c r="D7" s="28" t="s">
        <v>137</v>
      </c>
      <c r="E7" s="28"/>
      <c r="F7" s="28"/>
      <c r="G7" s="28"/>
      <c r="H7" s="28"/>
      <c r="I7" s="28"/>
      <c r="J7" s="28"/>
      <c r="K7" s="28"/>
      <c r="L7" s="28"/>
      <c r="M7" s="28"/>
      <c r="N7" s="29"/>
      <c r="O7" s="30"/>
      <c r="P7" s="26"/>
      <c r="Q7" s="24"/>
      <c r="R7" s="26"/>
      <c r="S7" s="26"/>
      <c r="U7" s="186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63"/>
    </row>
    <row r="8" spans="1:34" ht="20.25" customHeight="1" x14ac:dyDescent="0.35">
      <c r="A8" s="24"/>
      <c r="B8" s="24"/>
      <c r="C8" s="27" t="s">
        <v>11</v>
      </c>
      <c r="D8" s="38">
        <f ca="1">NOW()</f>
        <v>41774.693680555552</v>
      </c>
      <c r="E8" s="38"/>
      <c r="F8" s="38"/>
      <c r="G8" s="38"/>
      <c r="H8" s="38"/>
      <c r="I8" s="38"/>
      <c r="J8" s="38"/>
      <c r="K8" s="38"/>
      <c r="L8" s="38"/>
      <c r="M8" s="38"/>
      <c r="N8" s="31"/>
      <c r="O8" s="32"/>
      <c r="P8" s="26"/>
      <c r="Q8" s="24"/>
      <c r="R8" s="26"/>
      <c r="S8" s="26"/>
      <c r="U8" s="186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63"/>
    </row>
    <row r="9" spans="1:34" ht="10.5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/>
      <c r="P9" s="26"/>
      <c r="Q9" s="24"/>
      <c r="R9" s="26"/>
      <c r="S9" s="26"/>
      <c r="U9" s="186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63"/>
    </row>
    <row r="10" spans="1:34" s="11" customFormat="1" ht="34.5" customHeight="1" x14ac:dyDescent="0.2">
      <c r="A10" s="54" t="s">
        <v>5</v>
      </c>
      <c r="B10" s="54" t="s">
        <v>6</v>
      </c>
      <c r="C10" s="43" t="s">
        <v>14</v>
      </c>
      <c r="D10" s="43" t="s">
        <v>13</v>
      </c>
      <c r="E10" s="43" t="s">
        <v>23</v>
      </c>
      <c r="F10" s="190" t="s">
        <v>16</v>
      </c>
      <c r="G10" s="191"/>
      <c r="H10" s="81" t="s">
        <v>24</v>
      </c>
      <c r="I10" s="81" t="s">
        <v>25</v>
      </c>
      <c r="J10" s="48" t="s">
        <v>2</v>
      </c>
      <c r="K10" s="48" t="s">
        <v>3</v>
      </c>
      <c r="L10" s="170" t="s">
        <v>15</v>
      </c>
      <c r="M10" s="192"/>
      <c r="N10" s="81" t="s">
        <v>26</v>
      </c>
      <c r="O10" s="81" t="s">
        <v>25</v>
      </c>
      <c r="P10" s="48" t="s">
        <v>2</v>
      </c>
      <c r="Q10" s="48" t="s">
        <v>3</v>
      </c>
      <c r="R10" s="48" t="s">
        <v>27</v>
      </c>
      <c r="S10" s="45" t="s">
        <v>12</v>
      </c>
      <c r="U10" s="161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3"/>
    </row>
    <row r="11" spans="1:34" x14ac:dyDescent="0.3">
      <c r="A11" s="10">
        <v>1</v>
      </c>
      <c r="B11" s="64">
        <v>88</v>
      </c>
      <c r="C11" s="69" t="s">
        <v>132</v>
      </c>
      <c r="D11" s="76" t="s">
        <v>133</v>
      </c>
      <c r="E11" s="77">
        <v>1995</v>
      </c>
      <c r="F11" s="55">
        <v>50</v>
      </c>
      <c r="G11" s="56"/>
      <c r="H11" s="51">
        <f>IF(F11="","",F11+I11)</f>
        <v>50.1</v>
      </c>
      <c r="I11" s="51">
        <f>(IF(G11="+",0.2,IF(G11="-",0,0.1)))</f>
        <v>0.1</v>
      </c>
      <c r="J11" s="47">
        <f>RANK(H11,H:H)</f>
        <v>1</v>
      </c>
      <c r="K11" s="53">
        <f>((COUNTIF(J:J,J11))+1)/2+(J11-1)</f>
        <v>2.5</v>
      </c>
      <c r="L11" s="52">
        <v>50</v>
      </c>
      <c r="M11" s="51"/>
      <c r="N11" s="51">
        <f>IF(L11="","",L11+O11)</f>
        <v>50.1</v>
      </c>
      <c r="O11" s="51">
        <f>(IF(M11="+",0.2,IF(M11="-",0,0.1)))</f>
        <v>0.1</v>
      </c>
      <c r="P11" s="49">
        <f>RANK(N11,N:N)</f>
        <v>1</v>
      </c>
      <c r="Q11" s="53">
        <f>((COUNTIF(P:P,P11))+1)/2+(P11-1)</f>
        <v>2</v>
      </c>
      <c r="R11" s="44">
        <f>SQRT(K11*Q11)</f>
        <v>2.2360679774997898</v>
      </c>
      <c r="S11" s="50">
        <f>RANK(R11,R:R,1)</f>
        <v>1</v>
      </c>
      <c r="U11" s="161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3"/>
    </row>
    <row r="12" spans="1:34" x14ac:dyDescent="0.3">
      <c r="A12" s="10">
        <v>2</v>
      </c>
      <c r="B12" s="64">
        <v>72</v>
      </c>
      <c r="C12" s="69" t="s">
        <v>129</v>
      </c>
      <c r="D12" s="76" t="s">
        <v>86</v>
      </c>
      <c r="E12" s="77">
        <v>1996</v>
      </c>
      <c r="F12" s="55">
        <v>50</v>
      </c>
      <c r="G12" s="56"/>
      <c r="H12" s="51">
        <f>IF(F12="","",F12+I12)</f>
        <v>50.1</v>
      </c>
      <c r="I12" s="51">
        <f>(IF(G12="+",0.2,IF(G12="-",0,0.1)))</f>
        <v>0.1</v>
      </c>
      <c r="J12" s="47">
        <f>RANK(H12,H:H)</f>
        <v>1</v>
      </c>
      <c r="K12" s="53">
        <f>((COUNTIF(J:J,J12))+1)/2+(J12-1)</f>
        <v>2.5</v>
      </c>
      <c r="L12" s="52">
        <v>50</v>
      </c>
      <c r="M12" s="46"/>
      <c r="N12" s="51">
        <f>IF(L12="","",L12+O12)</f>
        <v>50.1</v>
      </c>
      <c r="O12" s="51">
        <f>(IF(M12="+",0.2,IF(M12="-",0,0.1)))</f>
        <v>0.1</v>
      </c>
      <c r="P12" s="49">
        <f>RANK(N12,N:N)</f>
        <v>1</v>
      </c>
      <c r="Q12" s="53">
        <f>((COUNTIF(P:P,P12))+1)/2+(P12-1)</f>
        <v>2</v>
      </c>
      <c r="R12" s="44">
        <f>SQRT(K12*Q12)</f>
        <v>2.2360679774997898</v>
      </c>
      <c r="S12" s="50">
        <f>RANK(R12,R:R,1)</f>
        <v>1</v>
      </c>
      <c r="U12" s="161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3"/>
    </row>
    <row r="13" spans="1:34" x14ac:dyDescent="0.3">
      <c r="A13" s="10">
        <v>4</v>
      </c>
      <c r="B13" s="64">
        <v>81</v>
      </c>
      <c r="C13" s="69" t="s">
        <v>130</v>
      </c>
      <c r="D13" s="76" t="s">
        <v>96</v>
      </c>
      <c r="E13" s="77">
        <v>1995</v>
      </c>
      <c r="F13" s="55">
        <v>50</v>
      </c>
      <c r="G13" s="56"/>
      <c r="H13" s="51">
        <f>IF(F13="","",F13+I13)</f>
        <v>50.1</v>
      </c>
      <c r="I13" s="51">
        <f>(IF(G13="+",0.2,IF(G13="-",0,0.1)))</f>
        <v>0.1</v>
      </c>
      <c r="J13" s="47">
        <f>RANK(H13,H:H)</f>
        <v>1</v>
      </c>
      <c r="K13" s="53">
        <f>((COUNTIF(J:J,J13))+1)/2+(J13-1)</f>
        <v>2.5</v>
      </c>
      <c r="L13" s="52">
        <v>50</v>
      </c>
      <c r="M13" s="51"/>
      <c r="N13" s="51">
        <f>IF(L13="","",L13+O13)</f>
        <v>50.1</v>
      </c>
      <c r="O13" s="51">
        <f>(IF(M13="+",0.2,IF(M13="-",0,0.1)))</f>
        <v>0.1</v>
      </c>
      <c r="P13" s="49">
        <f>RANK(N13,N:N)</f>
        <v>1</v>
      </c>
      <c r="Q13" s="53">
        <f>((COUNTIF(P:P,P13))+1)/2+(P13-1)</f>
        <v>2</v>
      </c>
      <c r="R13" s="44">
        <f>SQRT(K13*Q13)</f>
        <v>2.2360679774997898</v>
      </c>
      <c r="S13" s="50">
        <f>RANK(R13,R:R,1)</f>
        <v>1</v>
      </c>
      <c r="U13" s="161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3"/>
    </row>
    <row r="14" spans="1:34" ht="15.75" thickBot="1" x14ac:dyDescent="0.35">
      <c r="A14" s="99">
        <v>3</v>
      </c>
      <c r="B14" s="100">
        <v>70</v>
      </c>
      <c r="C14" s="102" t="s">
        <v>131</v>
      </c>
      <c r="D14" s="102" t="s">
        <v>86</v>
      </c>
      <c r="E14" s="103">
        <v>1996</v>
      </c>
      <c r="F14" s="104">
        <v>50</v>
      </c>
      <c r="G14" s="105"/>
      <c r="H14" s="106">
        <f>IF(F14="","",F14+I14)</f>
        <v>50.1</v>
      </c>
      <c r="I14" s="106">
        <f>(IF(G14="+",0.2,IF(G14="-",0,0.1)))</f>
        <v>0.1</v>
      </c>
      <c r="J14" s="107">
        <f>RANK(H14,H:H)</f>
        <v>1</v>
      </c>
      <c r="K14" s="108">
        <f>((COUNTIF(J:J,J14))+1)/2+(J14-1)</f>
        <v>2.5</v>
      </c>
      <c r="L14" s="109">
        <v>26</v>
      </c>
      <c r="M14" s="115" t="s">
        <v>79</v>
      </c>
      <c r="N14" s="106">
        <f>IF(L14="","",L14+O14)</f>
        <v>26.2</v>
      </c>
      <c r="O14" s="106">
        <f>(IF(M14="+",0.2,IF(M14="-",0,0.1)))</f>
        <v>0.2</v>
      </c>
      <c r="P14" s="110">
        <f>RANK(N14,N:N)</f>
        <v>4</v>
      </c>
      <c r="Q14" s="108">
        <f>((COUNTIF(P:P,P14))+1)/2+(P14-1)</f>
        <v>4</v>
      </c>
      <c r="R14" s="111">
        <f>SQRT(K14*Q14)</f>
        <v>3.1622776601683795</v>
      </c>
      <c r="S14" s="112">
        <f>RANK(R14,R:R,1)</f>
        <v>4</v>
      </c>
    </row>
  </sheetData>
  <autoFilter ref="A10:S10">
    <sortState ref="A11:S14">
      <sortCondition ref="S10"/>
    </sortState>
  </autoFilter>
  <mergeCells count="6">
    <mergeCell ref="U1:AH13"/>
    <mergeCell ref="A1:S1"/>
    <mergeCell ref="A5:S5"/>
    <mergeCell ref="F10:G10"/>
    <mergeCell ref="L10:M10"/>
    <mergeCell ref="A3:T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G33" sqref="G33"/>
    </sheetView>
  </sheetViews>
  <sheetFormatPr defaultRowHeight="12.75" x14ac:dyDescent="0.2"/>
  <cols>
    <col min="1" max="1" width="4.140625" customWidth="1"/>
    <col min="2" max="2" width="4.28515625" customWidth="1"/>
    <col min="3" max="3" width="23.5703125" customWidth="1"/>
    <col min="4" max="4" width="19.85546875" customWidth="1"/>
    <col min="5" max="5" width="5.28515625" style="62" customWidth="1"/>
    <col min="6" max="7" width="6.85546875" customWidth="1"/>
    <col min="8" max="8" width="6.28515625" customWidth="1"/>
    <col min="9" max="10" width="5.7109375" customWidth="1"/>
  </cols>
  <sheetData>
    <row r="1" spans="1:16" s="34" customFormat="1" ht="35.25" customHeight="1" thickBot="1" x14ac:dyDescent="0.4">
      <c r="A1" s="146" t="s">
        <v>17</v>
      </c>
      <c r="B1" s="147"/>
      <c r="C1" s="147"/>
      <c r="D1" s="147"/>
      <c r="E1" s="147"/>
      <c r="F1" s="148"/>
      <c r="G1" s="33"/>
      <c r="H1" s="33"/>
      <c r="I1" s="33"/>
      <c r="K1" s="158" t="s">
        <v>35</v>
      </c>
      <c r="L1" s="159"/>
      <c r="M1" s="159"/>
      <c r="N1" s="159"/>
      <c r="O1" s="159"/>
      <c r="P1" s="160"/>
    </row>
    <row r="2" spans="1:16" s="34" customFormat="1" ht="24.75" customHeight="1" x14ac:dyDescent="0.35">
      <c r="A2" s="149" t="s">
        <v>32</v>
      </c>
      <c r="B2" s="150"/>
      <c r="C2" s="150"/>
      <c r="D2" s="150"/>
      <c r="E2" s="150"/>
      <c r="F2" s="151"/>
      <c r="G2" s="33"/>
      <c r="H2" s="33"/>
      <c r="I2" s="33"/>
      <c r="K2" s="161"/>
      <c r="L2" s="162"/>
      <c r="M2" s="162"/>
      <c r="N2" s="162"/>
      <c r="O2" s="162"/>
      <c r="P2" s="163"/>
    </row>
    <row r="3" spans="1:16" s="35" customFormat="1" x14ac:dyDescent="0.2">
      <c r="A3" s="37"/>
      <c r="B3" s="33"/>
      <c r="C3" s="33"/>
      <c r="D3" s="33"/>
      <c r="E3" s="57"/>
      <c r="K3" s="161"/>
      <c r="L3" s="162"/>
      <c r="M3" s="162"/>
      <c r="N3" s="162"/>
      <c r="O3" s="162"/>
      <c r="P3" s="163"/>
    </row>
    <row r="4" spans="1:16" s="35" customFormat="1" ht="20.25" x14ac:dyDescent="0.3">
      <c r="A4" s="152" t="s">
        <v>97</v>
      </c>
      <c r="B4" s="153"/>
      <c r="C4" s="153"/>
      <c r="D4" s="153"/>
      <c r="E4" s="153"/>
      <c r="F4" s="154"/>
      <c r="G4" s="80"/>
      <c r="H4" s="36"/>
      <c r="I4" s="42"/>
      <c r="K4" s="161"/>
      <c r="L4" s="162"/>
      <c r="M4" s="162"/>
      <c r="N4" s="162"/>
      <c r="O4" s="162"/>
      <c r="P4" s="163"/>
    </row>
    <row r="5" spans="1:16" s="35" customFormat="1" ht="13.5" thickBot="1" x14ac:dyDescent="0.25">
      <c r="E5" s="57"/>
      <c r="K5" s="161"/>
      <c r="L5" s="162"/>
      <c r="M5" s="162"/>
      <c r="N5" s="162"/>
      <c r="O5" s="162"/>
      <c r="P5" s="163"/>
    </row>
    <row r="6" spans="1:16" ht="27" thickBot="1" x14ac:dyDescent="0.45">
      <c r="A6" s="167" t="s">
        <v>60</v>
      </c>
      <c r="B6" s="168"/>
      <c r="C6" s="168"/>
      <c r="D6" s="168"/>
      <c r="E6" s="168"/>
      <c r="F6" s="169"/>
      <c r="G6" s="21"/>
      <c r="H6" s="21"/>
      <c r="I6" s="21"/>
      <c r="K6" s="161"/>
      <c r="L6" s="162"/>
      <c r="M6" s="162"/>
      <c r="N6" s="162"/>
      <c r="O6" s="162"/>
      <c r="P6" s="163"/>
    </row>
    <row r="7" spans="1:16" x14ac:dyDescent="0.2">
      <c r="A7" s="22"/>
      <c r="B7" s="22"/>
      <c r="C7" s="22"/>
      <c r="D7" s="22"/>
      <c r="E7" s="58"/>
      <c r="K7" s="161"/>
      <c r="L7" s="162"/>
      <c r="M7" s="162"/>
      <c r="N7" s="162"/>
      <c r="O7" s="162"/>
      <c r="P7" s="163"/>
    </row>
    <row r="8" spans="1:16" x14ac:dyDescent="0.2">
      <c r="A8" s="6" t="s">
        <v>5</v>
      </c>
      <c r="B8" s="6" t="s">
        <v>6</v>
      </c>
      <c r="C8" s="6" t="s">
        <v>0</v>
      </c>
      <c r="D8" s="6" t="s">
        <v>1</v>
      </c>
      <c r="E8" s="59" t="s">
        <v>23</v>
      </c>
      <c r="F8" s="6"/>
      <c r="G8" s="5" t="s">
        <v>7</v>
      </c>
      <c r="H8" s="6" t="s">
        <v>34</v>
      </c>
      <c r="I8" s="6" t="s">
        <v>29</v>
      </c>
      <c r="K8" s="161"/>
      <c r="L8" s="162"/>
      <c r="M8" s="162"/>
      <c r="N8" s="162"/>
      <c r="O8" s="162"/>
      <c r="P8" s="163"/>
    </row>
    <row r="9" spans="1:16" ht="17.25" customHeight="1" x14ac:dyDescent="0.2">
      <c r="A9" s="63">
        <v>1</v>
      </c>
      <c r="B9" s="64">
        <v>86</v>
      </c>
      <c r="C9" s="69" t="s">
        <v>104</v>
      </c>
      <c r="D9" s="65" t="s">
        <v>105</v>
      </c>
      <c r="E9" s="70">
        <v>2002</v>
      </c>
      <c r="F9" s="69"/>
      <c r="G9" s="69">
        <f t="shared" ref="G9:G19" ca="1" si="0">RAND()</f>
        <v>0.38232448957457454</v>
      </c>
      <c r="H9" s="63"/>
      <c r="I9" s="63"/>
      <c r="K9" s="161"/>
      <c r="L9" s="162"/>
      <c r="M9" s="162"/>
      <c r="N9" s="162"/>
      <c r="O9" s="162"/>
      <c r="P9" s="163"/>
    </row>
    <row r="10" spans="1:16" ht="17.25" customHeight="1" x14ac:dyDescent="0.2">
      <c r="A10" s="63">
        <v>2</v>
      </c>
      <c r="B10" s="64">
        <v>98</v>
      </c>
      <c r="C10" s="76" t="s">
        <v>78</v>
      </c>
      <c r="D10" s="65" t="s">
        <v>86</v>
      </c>
      <c r="E10" s="77">
        <v>2001</v>
      </c>
      <c r="F10" s="69"/>
      <c r="G10" s="69">
        <f t="shared" ca="1" si="0"/>
        <v>0.6615674883490883</v>
      </c>
      <c r="H10" s="63"/>
      <c r="I10" s="63"/>
      <c r="K10" s="161"/>
      <c r="L10" s="162"/>
      <c r="M10" s="162"/>
      <c r="N10" s="162"/>
      <c r="O10" s="162"/>
      <c r="P10" s="163"/>
    </row>
    <row r="11" spans="1:16" ht="17.25" customHeight="1" x14ac:dyDescent="0.2">
      <c r="A11" s="63">
        <v>3</v>
      </c>
      <c r="B11" s="64">
        <v>74</v>
      </c>
      <c r="C11" s="69" t="s">
        <v>102</v>
      </c>
      <c r="D11" s="65" t="s">
        <v>106</v>
      </c>
      <c r="E11" s="70">
        <v>2001</v>
      </c>
      <c r="F11" s="69"/>
      <c r="G11" s="69">
        <f t="shared" ca="1" si="0"/>
        <v>2.236722251093004E-2</v>
      </c>
      <c r="H11" s="63"/>
      <c r="I11" s="63"/>
      <c r="K11" s="161"/>
      <c r="L11" s="162"/>
      <c r="M11" s="162"/>
      <c r="N11" s="162"/>
      <c r="O11" s="162"/>
      <c r="P11" s="163"/>
    </row>
    <row r="12" spans="1:16" ht="17.25" customHeight="1" x14ac:dyDescent="0.2">
      <c r="A12" s="63">
        <v>4</v>
      </c>
      <c r="B12" s="64">
        <v>97</v>
      </c>
      <c r="C12" s="69" t="s">
        <v>103</v>
      </c>
      <c r="D12" s="76" t="s">
        <v>50</v>
      </c>
      <c r="E12" s="70">
        <v>2001</v>
      </c>
      <c r="F12" s="69"/>
      <c r="G12" s="69">
        <f t="shared" ca="1" si="0"/>
        <v>0.66682492096146995</v>
      </c>
      <c r="H12" s="63"/>
      <c r="I12" s="63"/>
      <c r="K12" s="161"/>
      <c r="L12" s="162"/>
      <c r="M12" s="162"/>
      <c r="N12" s="162"/>
      <c r="O12" s="162"/>
      <c r="P12" s="163"/>
    </row>
    <row r="13" spans="1:16" ht="17.25" customHeight="1" x14ac:dyDescent="0.2">
      <c r="A13" s="63">
        <v>5</v>
      </c>
      <c r="B13" s="64">
        <v>47</v>
      </c>
      <c r="C13" s="76" t="s">
        <v>99</v>
      </c>
      <c r="D13" s="65" t="s">
        <v>86</v>
      </c>
      <c r="E13" s="70">
        <v>2002</v>
      </c>
      <c r="F13" s="69"/>
      <c r="G13" s="69">
        <f t="shared" ca="1" si="0"/>
        <v>0.18889640342424308</v>
      </c>
      <c r="H13" s="63"/>
      <c r="I13" s="63"/>
      <c r="K13" s="161"/>
      <c r="L13" s="162"/>
      <c r="M13" s="162"/>
      <c r="N13" s="162"/>
      <c r="O13" s="162"/>
      <c r="P13" s="163"/>
    </row>
    <row r="14" spans="1:16" ht="17.25" customHeight="1" x14ac:dyDescent="0.2">
      <c r="A14" s="63">
        <v>6</v>
      </c>
      <c r="B14" s="64">
        <v>42</v>
      </c>
      <c r="C14" s="69" t="s">
        <v>100</v>
      </c>
      <c r="D14" s="76" t="s">
        <v>107</v>
      </c>
      <c r="E14" s="77">
        <v>2001</v>
      </c>
      <c r="F14" s="69"/>
      <c r="G14" s="69">
        <f t="shared" ca="1" si="0"/>
        <v>0.57646049058534543</v>
      </c>
      <c r="H14" s="63"/>
      <c r="I14" s="63"/>
      <c r="K14" s="161"/>
      <c r="L14" s="162"/>
      <c r="M14" s="162"/>
      <c r="N14" s="162"/>
      <c r="O14" s="162"/>
      <c r="P14" s="163"/>
    </row>
    <row r="15" spans="1:16" ht="17.25" customHeight="1" x14ac:dyDescent="0.2">
      <c r="A15" s="63">
        <v>7</v>
      </c>
      <c r="B15" s="64">
        <v>46</v>
      </c>
      <c r="C15" s="69" t="s">
        <v>43</v>
      </c>
      <c r="D15" s="76" t="s">
        <v>87</v>
      </c>
      <c r="E15" s="70">
        <v>2002</v>
      </c>
      <c r="F15" s="69"/>
      <c r="G15" s="69">
        <f t="shared" ca="1" si="0"/>
        <v>0.64249873767063514</v>
      </c>
      <c r="H15" s="63"/>
      <c r="I15" s="63"/>
      <c r="K15" s="164"/>
      <c r="L15" s="165"/>
      <c r="M15" s="165"/>
      <c r="N15" s="165"/>
      <c r="O15" s="165"/>
      <c r="P15" s="166"/>
    </row>
    <row r="16" spans="1:16" ht="17.25" customHeight="1" x14ac:dyDescent="0.2">
      <c r="A16" s="63">
        <v>8</v>
      </c>
      <c r="B16" s="64">
        <v>63</v>
      </c>
      <c r="C16" s="69" t="s">
        <v>98</v>
      </c>
      <c r="D16" s="76" t="s">
        <v>57</v>
      </c>
      <c r="E16" s="77">
        <v>2001</v>
      </c>
      <c r="F16" s="69"/>
      <c r="G16" s="69">
        <f t="shared" ca="1" si="0"/>
        <v>0.81523070444077828</v>
      </c>
      <c r="H16" s="63"/>
      <c r="I16" s="63"/>
    </row>
    <row r="17" spans="1:9" ht="17.25" customHeight="1" x14ac:dyDescent="0.2">
      <c r="A17" s="63">
        <v>9</v>
      </c>
      <c r="B17" s="64">
        <v>84</v>
      </c>
      <c r="C17" s="69" t="s">
        <v>49</v>
      </c>
      <c r="D17" s="65" t="s">
        <v>96</v>
      </c>
      <c r="E17" s="70">
        <v>2001</v>
      </c>
      <c r="F17" s="69"/>
      <c r="G17" s="69">
        <f t="shared" ca="1" si="0"/>
        <v>0.9123116123079813</v>
      </c>
      <c r="H17" s="63"/>
      <c r="I17" s="63"/>
    </row>
    <row r="18" spans="1:9" ht="17.25" customHeight="1" x14ac:dyDescent="0.2">
      <c r="A18" s="63">
        <v>10</v>
      </c>
      <c r="B18" s="64">
        <v>67</v>
      </c>
      <c r="C18" s="69" t="s">
        <v>101</v>
      </c>
      <c r="D18" s="76" t="s">
        <v>50</v>
      </c>
      <c r="E18" s="70">
        <v>2002</v>
      </c>
      <c r="F18" s="69"/>
      <c r="G18" s="69">
        <f t="shared" ca="1" si="0"/>
        <v>0.48541535215937226</v>
      </c>
      <c r="H18" s="63"/>
      <c r="I18" s="63"/>
    </row>
    <row r="19" spans="1:9" ht="17.25" customHeight="1" x14ac:dyDescent="0.2">
      <c r="A19" s="63">
        <v>11</v>
      </c>
      <c r="B19" s="64">
        <v>68</v>
      </c>
      <c r="C19" s="69" t="s">
        <v>61</v>
      </c>
      <c r="D19" s="65" t="s">
        <v>86</v>
      </c>
      <c r="E19" s="77">
        <v>2001</v>
      </c>
      <c r="F19" s="69"/>
      <c r="G19" s="69">
        <f t="shared" ca="1" si="0"/>
        <v>0.22607896655869675</v>
      </c>
      <c r="H19" s="63"/>
      <c r="I19" s="63"/>
    </row>
    <row r="20" spans="1:9" ht="17.25" hidden="1" customHeight="1" x14ac:dyDescent="0.2">
      <c r="A20" s="63">
        <v>12</v>
      </c>
      <c r="B20" s="64"/>
      <c r="C20" s="69"/>
      <c r="D20" s="65"/>
      <c r="E20" s="70"/>
      <c r="F20" s="69"/>
      <c r="G20" s="69">
        <f t="shared" ref="G20:G24" ca="1" si="1">RAND()</f>
        <v>0.52480830442310067</v>
      </c>
      <c r="H20" s="63"/>
      <c r="I20" s="63"/>
    </row>
    <row r="21" spans="1:9" ht="17.25" hidden="1" customHeight="1" x14ac:dyDescent="0.2">
      <c r="A21" s="63">
        <v>13</v>
      </c>
      <c r="B21" s="64"/>
      <c r="C21" s="69"/>
      <c r="D21" s="65"/>
      <c r="E21" s="70"/>
      <c r="F21" s="69"/>
      <c r="G21" s="69">
        <f t="shared" ca="1" si="1"/>
        <v>0.93233840693821046</v>
      </c>
      <c r="H21" s="63"/>
      <c r="I21" s="63"/>
    </row>
    <row r="22" spans="1:9" ht="17.25" hidden="1" customHeight="1" x14ac:dyDescent="0.2">
      <c r="A22" s="63">
        <v>14</v>
      </c>
      <c r="B22" s="64"/>
      <c r="C22" s="69"/>
      <c r="D22" s="65"/>
      <c r="E22" s="70"/>
      <c r="F22" s="69"/>
      <c r="G22" s="69">
        <f t="shared" ca="1" si="1"/>
        <v>0.26742621717002468</v>
      </c>
      <c r="H22" s="63"/>
      <c r="I22" s="63"/>
    </row>
    <row r="23" spans="1:9" ht="17.25" hidden="1" customHeight="1" x14ac:dyDescent="0.2">
      <c r="A23" s="63">
        <v>15</v>
      </c>
      <c r="B23" s="64"/>
      <c r="C23" s="69"/>
      <c r="D23" s="65"/>
      <c r="E23" s="70"/>
      <c r="F23" s="69"/>
      <c r="G23" s="69">
        <f t="shared" ca="1" si="1"/>
        <v>0.67294009434965407</v>
      </c>
      <c r="H23" s="63"/>
      <c r="I23" s="63"/>
    </row>
    <row r="24" spans="1:9" ht="17.25" hidden="1" customHeight="1" x14ac:dyDescent="0.2">
      <c r="A24" s="63">
        <v>16</v>
      </c>
      <c r="B24" s="64"/>
      <c r="C24" s="69"/>
      <c r="D24" s="65"/>
      <c r="E24" s="70"/>
      <c r="F24" s="69"/>
      <c r="G24" s="69">
        <f t="shared" ca="1" si="1"/>
        <v>0.26087730156153444</v>
      </c>
      <c r="H24" s="63"/>
      <c r="I24" s="63"/>
    </row>
    <row r="25" spans="1:9" s="2" customFormat="1" ht="17.25" customHeight="1" x14ac:dyDescent="0.2">
      <c r="A25" s="16"/>
      <c r="B25" s="8"/>
      <c r="C25" s="8"/>
      <c r="D25" s="18"/>
      <c r="E25" s="60"/>
      <c r="F25" s="19"/>
      <c r="G25" s="8"/>
      <c r="H25" s="17"/>
      <c r="I25" s="17"/>
    </row>
    <row r="26" spans="1:9" s="2" customFormat="1" x14ac:dyDescent="0.2">
      <c r="A26" s="16"/>
      <c r="B26" s="8"/>
      <c r="C26" s="8"/>
      <c r="D26" s="18"/>
      <c r="E26" s="60"/>
      <c r="F26" s="19"/>
      <c r="G26" s="8"/>
      <c r="H26" s="17"/>
      <c r="I26" s="17"/>
    </row>
    <row r="27" spans="1:9" s="2" customFormat="1" x14ac:dyDescent="0.2">
      <c r="A27" s="16"/>
      <c r="B27" s="8"/>
      <c r="C27" s="8" t="s">
        <v>8</v>
      </c>
      <c r="D27" s="20">
        <f>COUNTA(C9:C24)</f>
        <v>11</v>
      </c>
      <c r="E27" s="61"/>
      <c r="F27" s="19"/>
      <c r="G27" s="8"/>
      <c r="H27" s="17"/>
      <c r="I27" s="17"/>
    </row>
    <row r="28" spans="1:9" s="2" customFormat="1" x14ac:dyDescent="0.2">
      <c r="A28" s="16"/>
      <c r="B28" s="8"/>
      <c r="C28" s="8" t="s">
        <v>9</v>
      </c>
      <c r="D28" s="20" t="e">
        <f>'Start Kids B F Q1'!D27+'Start Kids B P Q1'!D27+'Start Kids A F Q1'!D26+'Start Kids A P Q1'!D27+'Start YB F Q1'!D27+'Start YB P Q1'!D27+'Start YA F Q1'!D27+'Start YA P Q1 '!D27+'Start J F Q1'!D27+'Start J P Q1'!D27+#REF!+#REF!</f>
        <v>#REF!</v>
      </c>
      <c r="E28" s="61"/>
      <c r="F28" s="19"/>
      <c r="G28" s="8"/>
      <c r="H28" s="17"/>
      <c r="I28" s="17"/>
    </row>
    <row r="29" spans="1:9" x14ac:dyDescent="0.2">
      <c r="C29" t="s">
        <v>30</v>
      </c>
      <c r="D29" s="20">
        <f>COUNTA(I9:I24)</f>
        <v>0</v>
      </c>
    </row>
    <row r="30" spans="1:9" x14ac:dyDescent="0.2">
      <c r="C30" t="s">
        <v>31</v>
      </c>
      <c r="D30" s="20" t="e">
        <f>'Start Kids B F Q1'!D29+'Start Kids B P Q1'!D29+'Start Kids A F Q1'!D28+'Start Kids A P Q1'!D29+'Start YB F Q1'!D29+'Start YB P Q1'!D29+'Start YA F Q1'!D29+'Start YA P Q1 '!D29+'Start J F Q1'!D29+'Start J P Q1'!D29+#REF!+#REF!</f>
        <v>#REF!</v>
      </c>
    </row>
  </sheetData>
  <autoFilter ref="B8:I8">
    <sortState ref="B9:I19">
      <sortCondition descending="1" ref="G8"/>
    </sortState>
  </autoFilter>
  <mergeCells count="5">
    <mergeCell ref="A6:F6"/>
    <mergeCell ref="A4:F4"/>
    <mergeCell ref="A2:F2"/>
    <mergeCell ref="A1:F1"/>
    <mergeCell ref="K1:P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zoomScaleNormal="100" workbookViewId="0">
      <selection activeCell="J19" sqref="J19"/>
    </sheetView>
  </sheetViews>
  <sheetFormatPr defaultRowHeight="15" x14ac:dyDescent="0.3"/>
  <cols>
    <col min="1" max="1" width="3.5703125" style="3" bestFit="1" customWidth="1"/>
    <col min="2" max="2" width="4.42578125" style="3" customWidth="1"/>
    <col min="3" max="3" width="22.7109375" style="3" customWidth="1"/>
    <col min="4" max="4" width="25.28515625" style="3" customWidth="1"/>
    <col min="5" max="5" width="6.7109375" style="3" customWidth="1"/>
    <col min="6" max="6" width="5.28515625" style="3" customWidth="1"/>
    <col min="7" max="7" width="2.5703125" style="3" customWidth="1"/>
    <col min="8" max="9" width="5.28515625" style="3" hidden="1" customWidth="1"/>
    <col min="10" max="10" width="8.140625" style="3" customWidth="1"/>
    <col min="11" max="11" width="7.85546875" style="3" customWidth="1"/>
    <col min="12" max="12" width="5.28515625" style="3" customWidth="1"/>
    <col min="13" max="13" width="2.42578125" style="3" customWidth="1"/>
    <col min="14" max="14" width="8.5703125" style="3" hidden="1" customWidth="1"/>
    <col min="15" max="15" width="8.5703125" style="4" hidden="1" customWidth="1"/>
    <col min="16" max="16" width="8.140625" style="4" customWidth="1"/>
    <col min="17" max="17" width="8.140625" style="3" customWidth="1"/>
    <col min="18" max="18" width="8.140625" style="4" customWidth="1"/>
    <col min="19" max="19" width="8.5703125" style="4" customWidth="1"/>
    <col min="20" max="21" width="9.140625" style="3"/>
    <col min="22" max="22" width="1.28515625" style="3" hidden="1" customWidth="1"/>
    <col min="23" max="23" width="9.5703125" style="3" hidden="1" customWidth="1"/>
    <col min="24" max="16384" width="9.140625" style="3"/>
  </cols>
  <sheetData>
    <row r="1" spans="1:34" s="34" customFormat="1" ht="27.75" customHeight="1" x14ac:dyDescent="0.35">
      <c r="A1" s="172" t="s">
        <v>21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U1" s="184" t="s">
        <v>38</v>
      </c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60"/>
    </row>
    <row r="2" spans="1:34" s="35" customFormat="1" ht="12" customHeight="1" x14ac:dyDescent="0.2">
      <c r="U2" s="186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163"/>
    </row>
    <row r="3" spans="1:34" s="35" customFormat="1" ht="20.25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4"/>
      <c r="U3" s="186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63"/>
    </row>
    <row r="4" spans="1:34" s="35" customFormat="1" ht="9" customHeight="1" thickBot="1" x14ac:dyDescent="0.25">
      <c r="U4" s="186"/>
      <c r="V4" s="187"/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63"/>
    </row>
    <row r="5" spans="1:34" customFormat="1" ht="28.5" customHeight="1" thickBot="1" x14ac:dyDescent="0.25">
      <c r="A5" s="177" t="s">
        <v>72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9"/>
      <c r="T5" s="84"/>
      <c r="U5" s="186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63"/>
    </row>
    <row r="6" spans="1:34" ht="12" customHeight="1" x14ac:dyDescent="0.45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4"/>
      <c r="O6" s="26"/>
      <c r="P6" s="26"/>
      <c r="Q6" s="24"/>
      <c r="R6" s="26"/>
      <c r="S6" s="26"/>
      <c r="U6" s="186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63"/>
    </row>
    <row r="7" spans="1:34" ht="20.25" customHeight="1" x14ac:dyDescent="0.35">
      <c r="A7" s="24"/>
      <c r="B7" s="24"/>
      <c r="C7" s="27" t="s">
        <v>10</v>
      </c>
      <c r="D7" s="28" t="s">
        <v>137</v>
      </c>
      <c r="E7" s="28"/>
      <c r="F7" s="28"/>
      <c r="G7" s="28"/>
      <c r="H7" s="28"/>
      <c r="I7" s="28"/>
      <c r="J7" s="28"/>
      <c r="K7" s="28"/>
      <c r="L7" s="28"/>
      <c r="M7" s="28"/>
      <c r="N7" s="29"/>
      <c r="O7" s="30"/>
      <c r="P7" s="26"/>
      <c r="Q7" s="24"/>
      <c r="R7" s="26"/>
      <c r="S7" s="26"/>
      <c r="U7" s="186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63"/>
    </row>
    <row r="8" spans="1:34" ht="20.25" customHeight="1" x14ac:dyDescent="0.35">
      <c r="A8" s="24"/>
      <c r="B8" s="24"/>
      <c r="C8" s="27" t="s">
        <v>11</v>
      </c>
      <c r="D8" s="38">
        <f ca="1">NOW()</f>
        <v>41774.693680555552</v>
      </c>
      <c r="E8" s="38"/>
      <c r="F8" s="38"/>
      <c r="G8" s="38"/>
      <c r="H8" s="38"/>
      <c r="I8" s="38"/>
      <c r="J8" s="38"/>
      <c r="K8" s="38"/>
      <c r="L8" s="38"/>
      <c r="M8" s="38"/>
      <c r="N8" s="31"/>
      <c r="O8" s="32"/>
      <c r="P8" s="26"/>
      <c r="Q8" s="24"/>
      <c r="R8" s="26"/>
      <c r="S8" s="26"/>
      <c r="U8" s="186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63"/>
    </row>
    <row r="9" spans="1:34" ht="10.5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/>
      <c r="P9" s="26"/>
      <c r="Q9" s="24"/>
      <c r="R9" s="26"/>
      <c r="S9" s="26"/>
      <c r="U9" s="186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63"/>
    </row>
    <row r="10" spans="1:34" s="11" customFormat="1" ht="34.5" customHeight="1" x14ac:dyDescent="0.2">
      <c r="A10" s="54" t="s">
        <v>5</v>
      </c>
      <c r="B10" s="54" t="s">
        <v>6</v>
      </c>
      <c r="C10" s="43" t="s">
        <v>14</v>
      </c>
      <c r="D10" s="43" t="s">
        <v>13</v>
      </c>
      <c r="E10" s="43" t="s">
        <v>23</v>
      </c>
      <c r="F10" s="190" t="s">
        <v>16</v>
      </c>
      <c r="G10" s="191"/>
      <c r="H10" s="81" t="s">
        <v>24</v>
      </c>
      <c r="I10" s="81" t="s">
        <v>25</v>
      </c>
      <c r="J10" s="48" t="s">
        <v>2</v>
      </c>
      <c r="K10" s="48" t="s">
        <v>3</v>
      </c>
      <c r="L10" s="170" t="s">
        <v>15</v>
      </c>
      <c r="M10" s="192"/>
      <c r="N10" s="81" t="s">
        <v>26</v>
      </c>
      <c r="O10" s="81" t="s">
        <v>25</v>
      </c>
      <c r="P10" s="48" t="s">
        <v>2</v>
      </c>
      <c r="Q10" s="48" t="s">
        <v>3</v>
      </c>
      <c r="R10" s="48" t="s">
        <v>27</v>
      </c>
      <c r="S10" s="45" t="s">
        <v>12</v>
      </c>
      <c r="U10" s="161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2"/>
      <c r="AH10" s="163"/>
    </row>
    <row r="11" spans="1:34" x14ac:dyDescent="0.3">
      <c r="A11" s="10">
        <v>1</v>
      </c>
      <c r="B11" s="64">
        <v>97</v>
      </c>
      <c r="C11" s="69" t="s">
        <v>134</v>
      </c>
      <c r="D11" s="76" t="s">
        <v>144</v>
      </c>
      <c r="E11" s="77">
        <v>1995</v>
      </c>
      <c r="F11" s="55">
        <v>50</v>
      </c>
      <c r="G11" s="56"/>
      <c r="H11" s="51">
        <f>IF(F11="","",F11+I11)</f>
        <v>50.1</v>
      </c>
      <c r="I11" s="51">
        <f>(IF(G11="+",0.2,IF(G11="-",0,0.1)))</f>
        <v>0.1</v>
      </c>
      <c r="J11" s="47">
        <f>RANK(H11,H:H)</f>
        <v>1</v>
      </c>
      <c r="K11" s="53">
        <f>((COUNTIF(J:J,J11))+1)/2+(J11-1)</f>
        <v>1</v>
      </c>
      <c r="L11" s="52">
        <v>50</v>
      </c>
      <c r="M11" s="51"/>
      <c r="N11" s="51">
        <f>IF(L11="","",L11+O11)</f>
        <v>50.1</v>
      </c>
      <c r="O11" s="51">
        <f>(IF(M11="+",0.2,IF(M11="-",0,0.1)))</f>
        <v>0.1</v>
      </c>
      <c r="P11" s="49">
        <f>RANK(N11,N:N)</f>
        <v>1</v>
      </c>
      <c r="Q11" s="53">
        <f>((COUNTIF(P:P,P11))+1)/2+(P11-1)</f>
        <v>1</v>
      </c>
      <c r="R11" s="44">
        <f>SQRT(K11*Q11)</f>
        <v>1</v>
      </c>
      <c r="S11" s="50">
        <f>RANK(R11,R:R,1)</f>
        <v>1</v>
      </c>
      <c r="U11" s="161"/>
      <c r="V11" s="162"/>
      <c r="W11" s="162"/>
      <c r="X11" s="162"/>
      <c r="Y11" s="162"/>
      <c r="Z11" s="162"/>
      <c r="AA11" s="162"/>
      <c r="AB11" s="162"/>
      <c r="AC11" s="162"/>
      <c r="AD11" s="162"/>
      <c r="AE11" s="162"/>
      <c r="AF11" s="162"/>
      <c r="AG11" s="162"/>
      <c r="AH11" s="163"/>
    </row>
    <row r="12" spans="1:34" x14ac:dyDescent="0.3">
      <c r="A12" s="10">
        <v>3</v>
      </c>
      <c r="B12" s="64">
        <v>96</v>
      </c>
      <c r="C12" s="76" t="s">
        <v>143</v>
      </c>
      <c r="D12" s="76" t="s">
        <v>145</v>
      </c>
      <c r="E12" s="77">
        <v>1995</v>
      </c>
      <c r="F12" s="55">
        <v>35</v>
      </c>
      <c r="G12" s="56" t="s">
        <v>79</v>
      </c>
      <c r="H12" s="51">
        <f>IF(F12="","",F12+I12)</f>
        <v>35.200000000000003</v>
      </c>
      <c r="I12" s="51">
        <f>(IF(G12="+",0.2,IF(G12="-",0,0.1)))</f>
        <v>0.2</v>
      </c>
      <c r="J12" s="47">
        <f>RANK(H12,H:H)</f>
        <v>2</v>
      </c>
      <c r="K12" s="53">
        <f>((COUNTIF(J:J,J12))+1)/2+(J12-1)</f>
        <v>2</v>
      </c>
      <c r="L12" s="52">
        <v>33</v>
      </c>
      <c r="M12" s="51"/>
      <c r="N12" s="51">
        <f>IF(L12="","",L12+O12)</f>
        <v>33.1</v>
      </c>
      <c r="O12" s="51">
        <f>(IF(M12="+",0.2,IF(M12="-",0,0.1)))</f>
        <v>0.1</v>
      </c>
      <c r="P12" s="49">
        <f>RANK(N12,N:N)</f>
        <v>2</v>
      </c>
      <c r="Q12" s="53">
        <f>((COUNTIF(P:P,P12))+1)/2+(P12-1)</f>
        <v>2</v>
      </c>
      <c r="R12" s="44">
        <f>SQRT(K12*Q12)</f>
        <v>2</v>
      </c>
      <c r="S12" s="50">
        <f>RANK(R12,R:R,1)</f>
        <v>2</v>
      </c>
      <c r="U12" s="161"/>
      <c r="V12" s="162"/>
      <c r="W12" s="162"/>
      <c r="X12" s="162"/>
      <c r="Y12" s="162"/>
      <c r="Z12" s="162"/>
      <c r="AA12" s="162"/>
      <c r="AB12" s="162"/>
      <c r="AC12" s="162"/>
      <c r="AD12" s="162"/>
      <c r="AE12" s="162"/>
      <c r="AF12" s="162"/>
      <c r="AG12" s="162"/>
      <c r="AH12" s="163"/>
    </row>
    <row r="13" spans="1:34" ht="15.75" thickBot="1" x14ac:dyDescent="0.35">
      <c r="A13" s="99">
        <v>2</v>
      </c>
      <c r="B13" s="100">
        <v>94</v>
      </c>
      <c r="C13" s="101" t="s">
        <v>135</v>
      </c>
      <c r="D13" s="102" t="s">
        <v>128</v>
      </c>
      <c r="E13" s="103">
        <v>1996</v>
      </c>
      <c r="F13" s="104">
        <v>26</v>
      </c>
      <c r="G13" s="105"/>
      <c r="H13" s="106">
        <f>IF(F13="","",F13+I13)</f>
        <v>26.1</v>
      </c>
      <c r="I13" s="106">
        <f>(IF(G13="+",0.2,IF(G13="-",0,0.1)))</f>
        <v>0.1</v>
      </c>
      <c r="J13" s="107">
        <f>RANK(H13,H:H)</f>
        <v>3</v>
      </c>
      <c r="K13" s="108">
        <f>((COUNTIF(J:J,J13))+1)/2+(J13-1)</f>
        <v>3</v>
      </c>
      <c r="L13" s="109">
        <v>19</v>
      </c>
      <c r="M13" s="115" t="s">
        <v>79</v>
      </c>
      <c r="N13" s="106">
        <f>IF(L13="","",L13+O13)</f>
        <v>19.2</v>
      </c>
      <c r="O13" s="106">
        <f>(IF(M13="+",0.2,IF(M13="-",0,0.1)))</f>
        <v>0.2</v>
      </c>
      <c r="P13" s="110">
        <f>RANK(N13,N:N)</f>
        <v>3</v>
      </c>
      <c r="Q13" s="108">
        <f>((COUNTIF(P:P,P13))+1)/2+(P13-1)</f>
        <v>3</v>
      </c>
      <c r="R13" s="111">
        <f>SQRT(K13*Q13)</f>
        <v>3</v>
      </c>
      <c r="S13" s="112">
        <f>RANK(R13,R:R,1)</f>
        <v>3</v>
      </c>
    </row>
  </sheetData>
  <autoFilter ref="A10:S10">
    <sortState ref="A11:S13">
      <sortCondition ref="S10"/>
    </sortState>
  </autoFilter>
  <mergeCells count="6">
    <mergeCell ref="U1:AH12"/>
    <mergeCell ref="A1:S1"/>
    <mergeCell ref="A5:S5"/>
    <mergeCell ref="F10:G10"/>
    <mergeCell ref="L10:M10"/>
    <mergeCell ref="A3:T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8"/>
  <sheetViews>
    <sheetView zoomScaleNormal="100" workbookViewId="0">
      <selection activeCell="K23" sqref="K23"/>
    </sheetView>
  </sheetViews>
  <sheetFormatPr defaultRowHeight="15" x14ac:dyDescent="0.3"/>
  <cols>
    <col min="1" max="1" width="4.28515625" style="3" customWidth="1"/>
    <col min="2" max="2" width="4.42578125" style="3" customWidth="1"/>
    <col min="3" max="3" width="21.42578125" style="3" customWidth="1"/>
    <col min="4" max="4" width="23.42578125" style="3" customWidth="1"/>
    <col min="5" max="5" width="6.140625" style="3" customWidth="1"/>
    <col min="6" max="6" width="6" style="3" customWidth="1"/>
    <col min="7" max="7" width="2.5703125" style="3" customWidth="1"/>
    <col min="8" max="9" width="7" style="3" hidden="1" customWidth="1"/>
    <col min="10" max="10" width="6.42578125" style="3" customWidth="1"/>
    <col min="11" max="11" width="7.85546875" style="3" customWidth="1"/>
    <col min="12" max="12" width="5.140625" style="3" customWidth="1"/>
    <col min="13" max="13" width="3.5703125" style="3" customWidth="1"/>
    <col min="14" max="14" width="8.7109375" style="3" hidden="1" customWidth="1"/>
    <col min="15" max="15" width="8.7109375" style="4" hidden="1" customWidth="1"/>
    <col min="16" max="16" width="6.5703125" style="4" customWidth="1"/>
    <col min="17" max="17" width="7.28515625" style="3" customWidth="1"/>
    <col min="18" max="18" width="7" style="4" customWidth="1"/>
    <col min="19" max="19" width="7" style="3" customWidth="1"/>
    <col min="20" max="20" width="4.85546875" style="3" customWidth="1"/>
    <col min="21" max="21" width="2.85546875" style="3" customWidth="1"/>
    <col min="22" max="22" width="8" style="3" hidden="1" customWidth="1"/>
    <col min="23" max="24" width="8" style="4" hidden="1" customWidth="1"/>
    <col min="25" max="25" width="8" style="4" customWidth="1"/>
    <col min="26" max="26" width="7.42578125" style="3" customWidth="1"/>
    <col min="27" max="27" width="6.85546875" style="3" customWidth="1"/>
    <col min="28" max="16384" width="9.140625" style="3"/>
  </cols>
  <sheetData>
    <row r="1" spans="1:36" s="34" customFormat="1" ht="26.25" customHeight="1" x14ac:dyDescent="0.35">
      <c r="A1" s="172" t="s">
        <v>20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6"/>
      <c r="U1" s="176"/>
      <c r="V1" s="176"/>
      <c r="W1" s="176"/>
      <c r="X1" s="176"/>
      <c r="Y1" s="97"/>
      <c r="AB1" s="193" t="s">
        <v>40</v>
      </c>
      <c r="AC1" s="194"/>
      <c r="AD1" s="194"/>
      <c r="AE1" s="194"/>
      <c r="AF1" s="194"/>
      <c r="AG1" s="194"/>
      <c r="AH1" s="194"/>
      <c r="AI1" s="194"/>
      <c r="AJ1" s="195"/>
    </row>
    <row r="2" spans="1:36" s="35" customFormat="1" ht="10.5" customHeight="1" x14ac:dyDescent="0.2">
      <c r="AB2" s="196"/>
      <c r="AC2" s="197"/>
      <c r="AD2" s="197"/>
      <c r="AE2" s="197"/>
      <c r="AF2" s="197"/>
      <c r="AG2" s="197"/>
      <c r="AH2" s="197"/>
      <c r="AI2" s="197"/>
      <c r="AJ2" s="198"/>
    </row>
    <row r="3" spans="1:36" s="35" customFormat="1" ht="27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97"/>
      <c r="AB3" s="196"/>
      <c r="AC3" s="197"/>
      <c r="AD3" s="197"/>
      <c r="AE3" s="197"/>
      <c r="AF3" s="197"/>
      <c r="AG3" s="197"/>
      <c r="AH3" s="197"/>
      <c r="AI3" s="197"/>
      <c r="AJ3" s="198"/>
    </row>
    <row r="4" spans="1:36" s="35" customFormat="1" ht="9.75" customHeight="1" thickBot="1" x14ac:dyDescent="0.25">
      <c r="AB4" s="196"/>
      <c r="AC4" s="197"/>
      <c r="AD4" s="197"/>
      <c r="AE4" s="197"/>
      <c r="AF4" s="197"/>
      <c r="AG4" s="197"/>
      <c r="AH4" s="197"/>
      <c r="AI4" s="197"/>
      <c r="AJ4" s="198"/>
    </row>
    <row r="5" spans="1:36" customFormat="1" ht="26.25" customHeight="1" thickBot="1" x14ac:dyDescent="0.25">
      <c r="A5" s="177" t="s">
        <v>66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9"/>
      <c r="Y5" s="84"/>
      <c r="AB5" s="196"/>
      <c r="AC5" s="197"/>
      <c r="AD5" s="197"/>
      <c r="AE5" s="197"/>
      <c r="AF5" s="197"/>
      <c r="AG5" s="197"/>
      <c r="AH5" s="197"/>
      <c r="AI5" s="197"/>
      <c r="AJ5" s="198"/>
    </row>
    <row r="6" spans="1:36" ht="10.5" customHeight="1" x14ac:dyDescent="0.45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4"/>
      <c r="O6" s="26"/>
      <c r="P6" s="26"/>
      <c r="Q6" s="24"/>
      <c r="R6" s="26"/>
      <c r="S6" s="26"/>
      <c r="T6" s="25"/>
      <c r="U6" s="25"/>
      <c r="V6" s="24"/>
      <c r="W6" s="26"/>
      <c r="X6" s="26"/>
      <c r="Y6" s="26"/>
      <c r="AB6" s="196"/>
      <c r="AC6" s="197"/>
      <c r="AD6" s="197"/>
      <c r="AE6" s="197"/>
      <c r="AF6" s="197"/>
      <c r="AG6" s="197"/>
      <c r="AH6" s="197"/>
      <c r="AI6" s="197"/>
      <c r="AJ6" s="198"/>
    </row>
    <row r="7" spans="1:36" ht="20.25" customHeight="1" x14ac:dyDescent="0.35">
      <c r="A7" s="24"/>
      <c r="B7" s="24"/>
      <c r="C7" s="27" t="s">
        <v>10</v>
      </c>
      <c r="D7" s="28" t="s">
        <v>137</v>
      </c>
      <c r="E7" s="28"/>
      <c r="F7" s="28"/>
      <c r="G7" s="28"/>
      <c r="H7" s="28"/>
      <c r="I7" s="28"/>
      <c r="J7" s="28"/>
      <c r="K7" s="28"/>
      <c r="L7" s="28"/>
      <c r="M7" s="28"/>
      <c r="N7" s="29"/>
      <c r="O7" s="30"/>
      <c r="P7" s="26"/>
      <c r="Q7" s="24"/>
      <c r="R7" s="26"/>
      <c r="S7" s="26"/>
      <c r="T7" s="26"/>
      <c r="U7" s="26"/>
      <c r="V7" s="26"/>
      <c r="W7" s="26"/>
      <c r="X7" s="26"/>
      <c r="Y7" s="26"/>
      <c r="AB7" s="196"/>
      <c r="AC7" s="197"/>
      <c r="AD7" s="197"/>
      <c r="AE7" s="197"/>
      <c r="AF7" s="197"/>
      <c r="AG7" s="197"/>
      <c r="AH7" s="197"/>
      <c r="AI7" s="197"/>
      <c r="AJ7" s="198"/>
    </row>
    <row r="8" spans="1:36" ht="18" customHeight="1" x14ac:dyDescent="0.35">
      <c r="A8" s="24"/>
      <c r="B8" s="24"/>
      <c r="C8" s="27" t="s">
        <v>11</v>
      </c>
      <c r="D8" s="38">
        <f ca="1">NOW()</f>
        <v>41774.693680555552</v>
      </c>
      <c r="E8" s="38"/>
      <c r="F8" s="38"/>
      <c r="G8" s="38"/>
      <c r="H8" s="38"/>
      <c r="I8" s="38"/>
      <c r="J8" s="38"/>
      <c r="K8" s="38"/>
      <c r="L8" s="38"/>
      <c r="M8" s="38"/>
      <c r="N8" s="31"/>
      <c r="O8" s="32"/>
      <c r="P8" s="26"/>
      <c r="Q8" s="24"/>
      <c r="R8" s="26"/>
      <c r="S8" s="26"/>
      <c r="T8" s="26"/>
      <c r="U8" s="26"/>
      <c r="V8" s="26"/>
      <c r="W8" s="26"/>
      <c r="X8" s="26"/>
      <c r="Y8" s="26"/>
      <c r="AB8" s="196"/>
      <c r="AC8" s="197"/>
      <c r="AD8" s="197"/>
      <c r="AE8" s="197"/>
      <c r="AF8" s="197"/>
      <c r="AG8" s="197"/>
      <c r="AH8" s="197"/>
      <c r="AI8" s="197"/>
      <c r="AJ8" s="198"/>
    </row>
    <row r="9" spans="1:36" ht="14.25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/>
      <c r="P9" s="26"/>
      <c r="Q9" s="24"/>
      <c r="R9" s="26"/>
      <c r="S9" s="26"/>
      <c r="T9" s="24"/>
      <c r="U9" s="24"/>
      <c r="V9" s="24"/>
      <c r="W9" s="26"/>
      <c r="X9" s="26"/>
      <c r="Y9" s="26"/>
      <c r="AB9" s="196"/>
      <c r="AC9" s="197"/>
      <c r="AD9" s="197"/>
      <c r="AE9" s="197"/>
      <c r="AF9" s="197"/>
      <c r="AG9" s="197"/>
      <c r="AH9" s="197"/>
      <c r="AI9" s="197"/>
      <c r="AJ9" s="198"/>
    </row>
    <row r="10" spans="1:36" s="7" customFormat="1" ht="38.25" customHeight="1" x14ac:dyDescent="0.2">
      <c r="A10" s="54" t="s">
        <v>5</v>
      </c>
      <c r="B10" s="54" t="s">
        <v>6</v>
      </c>
      <c r="C10" s="43" t="s">
        <v>14</v>
      </c>
      <c r="D10" s="43" t="s">
        <v>13</v>
      </c>
      <c r="E10" s="43" t="s">
        <v>23</v>
      </c>
      <c r="F10" s="170" t="s">
        <v>16</v>
      </c>
      <c r="G10" s="192"/>
      <c r="H10" s="92" t="s">
        <v>24</v>
      </c>
      <c r="I10" s="92" t="s">
        <v>25</v>
      </c>
      <c r="J10" s="48" t="s">
        <v>2</v>
      </c>
      <c r="K10" s="48" t="s">
        <v>3</v>
      </c>
      <c r="L10" s="170" t="s">
        <v>15</v>
      </c>
      <c r="M10" s="192"/>
      <c r="N10" s="92" t="s">
        <v>26</v>
      </c>
      <c r="O10" s="92" t="s">
        <v>25</v>
      </c>
      <c r="P10" s="48" t="s">
        <v>2</v>
      </c>
      <c r="Q10" s="48" t="s">
        <v>3</v>
      </c>
      <c r="R10" s="48" t="s">
        <v>27</v>
      </c>
      <c r="S10" s="45" t="s">
        <v>12</v>
      </c>
      <c r="T10" s="170" t="s">
        <v>4</v>
      </c>
      <c r="U10" s="192"/>
      <c r="V10" s="92" t="s">
        <v>39</v>
      </c>
      <c r="W10" s="92" t="s">
        <v>25</v>
      </c>
      <c r="X10" s="48" t="s">
        <v>28</v>
      </c>
      <c r="Y10" s="48" t="s">
        <v>149</v>
      </c>
      <c r="Z10" s="54" t="s">
        <v>22</v>
      </c>
      <c r="AB10" s="196"/>
      <c r="AC10" s="197"/>
      <c r="AD10" s="197"/>
      <c r="AE10" s="197"/>
      <c r="AF10" s="197"/>
      <c r="AG10" s="197"/>
      <c r="AH10" s="197"/>
      <c r="AI10" s="197"/>
      <c r="AJ10" s="198"/>
    </row>
    <row r="11" spans="1:36" x14ac:dyDescent="0.3">
      <c r="A11" s="10">
        <v>1</v>
      </c>
      <c r="B11" s="64">
        <v>40</v>
      </c>
      <c r="C11" s="69" t="s">
        <v>41</v>
      </c>
      <c r="D11" s="76" t="s">
        <v>50</v>
      </c>
      <c r="E11" s="77">
        <v>2005</v>
      </c>
      <c r="F11" s="55">
        <v>50</v>
      </c>
      <c r="G11" s="56"/>
      <c r="H11" s="51">
        <f t="shared" ref="H11:H18" si="0">IF(F11="","",F11+I11)</f>
        <v>50.1</v>
      </c>
      <c r="I11" s="51">
        <f t="shared" ref="I11:I18" si="1">(IF(G11="+",0.2,IF(G11="-",0,0.1)))</f>
        <v>0.1</v>
      </c>
      <c r="J11" s="47">
        <f t="shared" ref="J11:J18" si="2">RANK(H11,H:H)</f>
        <v>1</v>
      </c>
      <c r="K11" s="53">
        <f t="shared" ref="K11:K18" si="3">((COUNTIF(J:J,J11))+1)/2+(J11-1)</f>
        <v>4.5</v>
      </c>
      <c r="L11" s="52">
        <v>50</v>
      </c>
      <c r="M11" s="46"/>
      <c r="N11" s="51">
        <f t="shared" ref="N11:N18" si="4">IF(L11="","",L11+O11)</f>
        <v>50.1</v>
      </c>
      <c r="O11" s="51">
        <f t="shared" ref="O11:O18" si="5">(IF(M11="+",0.2,IF(M11="-",0,0.1)))</f>
        <v>0.1</v>
      </c>
      <c r="P11" s="49">
        <f t="shared" ref="P11:P18" si="6">RANK(N11,N:N)</f>
        <v>1</v>
      </c>
      <c r="Q11" s="53">
        <f t="shared" ref="Q11:Q18" si="7">((COUNTIF(P:P,P11))+1)/2+(P11-1)</f>
        <v>1.5</v>
      </c>
      <c r="R11" s="44">
        <f t="shared" ref="R11:R18" si="8">SQRT(K11*Q11)</f>
        <v>2.598076211353316</v>
      </c>
      <c r="S11" s="50">
        <f t="shared" ref="S11:S18" si="9">RANK(R11,R:R,1)</f>
        <v>1</v>
      </c>
      <c r="T11" s="86">
        <v>30</v>
      </c>
      <c r="U11" s="89" t="s">
        <v>79</v>
      </c>
      <c r="V11" s="87">
        <f t="shared" ref="V11:V18" si="10">IF(T11="","",T11+W11)</f>
        <v>30.2</v>
      </c>
      <c r="W11" s="87">
        <f t="shared" ref="W11:W18" si="11">(IF(U11="+",0.2,IF(U11="-",0,0.1)))</f>
        <v>0.2</v>
      </c>
      <c r="X11" s="88">
        <f t="shared" ref="X11:X18" si="12">RANK(V11,V:V)</f>
        <v>1</v>
      </c>
      <c r="Y11" s="88">
        <v>1</v>
      </c>
      <c r="Z11" s="90">
        <f>IF(X11=1,100,(IF(X11=2,80,(IF(X11=3,65,(IF(X11=4,55,(IF(X11=5,51,(IF(X11=6,47,(IF(X11=7,43,(IF(X11=8,40,(IF(X11=9,37,(IF(X11=10,34,(IF(X11=11,31,(IF(X11=12,28,(IF(X11=13,26,(IF(X11=14,24,(IF(X11=15,22,(IF(X11=16,20,(IF(X11=17,18,(IF(X11=18,16,(IF(X11=19,14,(IF(X11=20,12,(IF(X11=21,10,(IF(X11=22,9,(IF(X11=23,8,(IF(X11=24,7,(IF(X11=25,6,(IF(X11=26,5,(IF(X11=27,4,(IF(X11=28,3,(IF(X11=29,2,(IF(X11=30,1,0)))))))))))))))))))))))))))))))))))))))))))))))))))))))))))</f>
        <v>100</v>
      </c>
      <c r="AB11" s="196"/>
      <c r="AC11" s="197"/>
      <c r="AD11" s="197"/>
      <c r="AE11" s="197"/>
      <c r="AF11" s="197"/>
      <c r="AG11" s="197"/>
      <c r="AH11" s="197"/>
      <c r="AI11" s="197"/>
      <c r="AJ11" s="198"/>
    </row>
    <row r="12" spans="1:36" s="85" customFormat="1" x14ac:dyDescent="0.3">
      <c r="A12" s="10">
        <v>2</v>
      </c>
      <c r="B12" s="64">
        <v>83</v>
      </c>
      <c r="C12" s="69" t="s">
        <v>47</v>
      </c>
      <c r="D12" s="65" t="s">
        <v>50</v>
      </c>
      <c r="E12" s="70">
        <v>2005</v>
      </c>
      <c r="F12" s="55">
        <v>50</v>
      </c>
      <c r="G12" s="56"/>
      <c r="H12" s="51">
        <f t="shared" si="0"/>
        <v>50.1</v>
      </c>
      <c r="I12" s="51">
        <f t="shared" si="1"/>
        <v>0.1</v>
      </c>
      <c r="J12" s="47">
        <f t="shared" si="2"/>
        <v>1</v>
      </c>
      <c r="K12" s="53">
        <f t="shared" si="3"/>
        <v>4.5</v>
      </c>
      <c r="L12" s="52">
        <v>30</v>
      </c>
      <c r="M12" s="46" t="s">
        <v>79</v>
      </c>
      <c r="N12" s="51">
        <f t="shared" si="4"/>
        <v>30.2</v>
      </c>
      <c r="O12" s="51">
        <f t="shared" si="5"/>
        <v>0.2</v>
      </c>
      <c r="P12" s="49">
        <f t="shared" si="6"/>
        <v>3</v>
      </c>
      <c r="Q12" s="53">
        <f t="shared" si="7"/>
        <v>3.5</v>
      </c>
      <c r="R12" s="44">
        <f t="shared" si="8"/>
        <v>3.9686269665968861</v>
      </c>
      <c r="S12" s="50">
        <f t="shared" si="9"/>
        <v>3</v>
      </c>
      <c r="T12" s="86">
        <v>30</v>
      </c>
      <c r="U12" s="89" t="s">
        <v>79</v>
      </c>
      <c r="V12" s="87">
        <f t="shared" si="10"/>
        <v>30.2</v>
      </c>
      <c r="W12" s="87">
        <f t="shared" si="11"/>
        <v>0.2</v>
      </c>
      <c r="X12" s="88">
        <f t="shared" si="12"/>
        <v>1</v>
      </c>
      <c r="Y12" s="88">
        <v>2</v>
      </c>
      <c r="Z12" s="90">
        <v>80</v>
      </c>
      <c r="AB12" s="196"/>
      <c r="AC12" s="197"/>
      <c r="AD12" s="197"/>
      <c r="AE12" s="197"/>
      <c r="AF12" s="197"/>
      <c r="AG12" s="197"/>
      <c r="AH12" s="197"/>
      <c r="AI12" s="197"/>
      <c r="AJ12" s="198"/>
    </row>
    <row r="13" spans="1:36" s="85" customFormat="1" x14ac:dyDescent="0.3">
      <c r="A13" s="10">
        <v>3</v>
      </c>
      <c r="B13" s="64">
        <v>41</v>
      </c>
      <c r="C13" s="69" t="s">
        <v>42</v>
      </c>
      <c r="D13" s="76" t="s">
        <v>50</v>
      </c>
      <c r="E13" s="77">
        <v>2003</v>
      </c>
      <c r="F13" s="55">
        <v>50</v>
      </c>
      <c r="G13" s="56"/>
      <c r="H13" s="51">
        <f t="shared" si="0"/>
        <v>50.1</v>
      </c>
      <c r="I13" s="51">
        <f t="shared" si="1"/>
        <v>0.1</v>
      </c>
      <c r="J13" s="47">
        <f t="shared" si="2"/>
        <v>1</v>
      </c>
      <c r="K13" s="53">
        <f t="shared" si="3"/>
        <v>4.5</v>
      </c>
      <c r="L13" s="52">
        <v>50</v>
      </c>
      <c r="M13" s="46"/>
      <c r="N13" s="51">
        <f t="shared" si="4"/>
        <v>50.1</v>
      </c>
      <c r="O13" s="51">
        <f t="shared" si="5"/>
        <v>0.1</v>
      </c>
      <c r="P13" s="49">
        <f t="shared" si="6"/>
        <v>1</v>
      </c>
      <c r="Q13" s="53">
        <f t="shared" si="7"/>
        <v>1.5</v>
      </c>
      <c r="R13" s="44">
        <f t="shared" si="8"/>
        <v>2.598076211353316</v>
      </c>
      <c r="S13" s="50">
        <f t="shared" si="9"/>
        <v>1</v>
      </c>
      <c r="T13" s="86">
        <v>29</v>
      </c>
      <c r="U13" s="89" t="s">
        <v>79</v>
      </c>
      <c r="V13" s="87">
        <f t="shared" si="10"/>
        <v>29.2</v>
      </c>
      <c r="W13" s="87">
        <f t="shared" si="11"/>
        <v>0.2</v>
      </c>
      <c r="X13" s="88">
        <f t="shared" si="12"/>
        <v>3</v>
      </c>
      <c r="Y13" s="88">
        <v>3</v>
      </c>
      <c r="Z13" s="90">
        <f t="shared" ref="Z13:Z18" si="13">IF(X13=1,100,(IF(X13=2,80,(IF(X13=3,65,(IF(X13=4,55,(IF(X13=5,51,(IF(X13=6,47,(IF(X13=7,43,(IF(X13=8,40,(IF(X13=9,37,(IF(X13=10,34,(IF(X13=11,31,(IF(X13=12,28,(IF(X13=13,26,(IF(X13=14,24,(IF(X13=15,22,(IF(X13=16,20,(IF(X13=17,18,(IF(X13=18,16,(IF(X13=19,14,(IF(X13=20,12,(IF(X13=21,10,(IF(X13=22,9,(IF(X13=23,8,(IF(X13=24,7,(IF(X13=25,6,(IF(X13=26,5,(IF(X13=27,4,(IF(X13=28,3,(IF(X13=29,2,(IF(X13=30,1,0)))))))))))))))))))))))))))))))))))))))))))))))))))))))))))</f>
        <v>65</v>
      </c>
      <c r="AB13" s="196"/>
      <c r="AC13" s="197"/>
      <c r="AD13" s="197"/>
      <c r="AE13" s="197"/>
      <c r="AF13" s="197"/>
      <c r="AG13" s="197"/>
      <c r="AH13" s="197"/>
      <c r="AI13" s="197"/>
      <c r="AJ13" s="198"/>
    </row>
    <row r="14" spans="1:36" s="85" customFormat="1" x14ac:dyDescent="0.3">
      <c r="A14" s="10">
        <v>4</v>
      </c>
      <c r="B14" s="64">
        <v>59</v>
      </c>
      <c r="C14" s="69" t="s">
        <v>77</v>
      </c>
      <c r="D14" s="65" t="s">
        <v>50</v>
      </c>
      <c r="E14" s="70">
        <v>2005</v>
      </c>
      <c r="F14" s="55">
        <v>50</v>
      </c>
      <c r="G14" s="56"/>
      <c r="H14" s="51">
        <f t="shared" si="0"/>
        <v>50.1</v>
      </c>
      <c r="I14" s="51">
        <f t="shared" si="1"/>
        <v>0.1</v>
      </c>
      <c r="J14" s="47">
        <f t="shared" si="2"/>
        <v>1</v>
      </c>
      <c r="K14" s="53">
        <f t="shared" si="3"/>
        <v>4.5</v>
      </c>
      <c r="L14" s="52">
        <v>30</v>
      </c>
      <c r="M14" s="46" t="s">
        <v>79</v>
      </c>
      <c r="N14" s="51">
        <f t="shared" si="4"/>
        <v>30.2</v>
      </c>
      <c r="O14" s="51">
        <f t="shared" si="5"/>
        <v>0.2</v>
      </c>
      <c r="P14" s="49">
        <f t="shared" si="6"/>
        <v>3</v>
      </c>
      <c r="Q14" s="53">
        <f t="shared" si="7"/>
        <v>3.5</v>
      </c>
      <c r="R14" s="44">
        <f t="shared" si="8"/>
        <v>3.9686269665968861</v>
      </c>
      <c r="S14" s="50">
        <f t="shared" si="9"/>
        <v>3</v>
      </c>
      <c r="T14" s="86">
        <v>27</v>
      </c>
      <c r="U14" s="89" t="s">
        <v>79</v>
      </c>
      <c r="V14" s="87">
        <f t="shared" si="10"/>
        <v>27.2</v>
      </c>
      <c r="W14" s="87">
        <f t="shared" si="11"/>
        <v>0.2</v>
      </c>
      <c r="X14" s="88">
        <f t="shared" si="12"/>
        <v>4</v>
      </c>
      <c r="Y14" s="88">
        <v>4</v>
      </c>
      <c r="Z14" s="90">
        <f t="shared" si="13"/>
        <v>55</v>
      </c>
      <c r="AB14" s="196"/>
      <c r="AC14" s="197"/>
      <c r="AD14" s="197"/>
      <c r="AE14" s="197"/>
      <c r="AF14" s="197"/>
      <c r="AG14" s="197"/>
      <c r="AH14" s="197"/>
      <c r="AI14" s="197"/>
      <c r="AJ14" s="198"/>
    </row>
    <row r="15" spans="1:36" s="85" customFormat="1" x14ac:dyDescent="0.3">
      <c r="A15" s="10">
        <v>5</v>
      </c>
      <c r="B15" s="64">
        <v>39</v>
      </c>
      <c r="C15" s="69" t="s">
        <v>81</v>
      </c>
      <c r="D15" s="65" t="s">
        <v>50</v>
      </c>
      <c r="E15" s="77">
        <v>2003</v>
      </c>
      <c r="F15" s="55">
        <v>50</v>
      </c>
      <c r="G15" s="56"/>
      <c r="H15" s="51">
        <f t="shared" si="0"/>
        <v>50.1</v>
      </c>
      <c r="I15" s="51">
        <f t="shared" si="1"/>
        <v>0.1</v>
      </c>
      <c r="J15" s="47">
        <f t="shared" si="2"/>
        <v>1</v>
      </c>
      <c r="K15" s="53">
        <f t="shared" si="3"/>
        <v>4.5</v>
      </c>
      <c r="L15" s="52">
        <v>24</v>
      </c>
      <c r="M15" s="46" t="s">
        <v>79</v>
      </c>
      <c r="N15" s="51">
        <f t="shared" si="4"/>
        <v>24.2</v>
      </c>
      <c r="O15" s="51">
        <f t="shared" si="5"/>
        <v>0.2</v>
      </c>
      <c r="P15" s="49">
        <f t="shared" si="6"/>
        <v>6</v>
      </c>
      <c r="Q15" s="53">
        <f t="shared" si="7"/>
        <v>6</v>
      </c>
      <c r="R15" s="44">
        <f t="shared" si="8"/>
        <v>5.196152422706632</v>
      </c>
      <c r="S15" s="50">
        <f t="shared" si="9"/>
        <v>6</v>
      </c>
      <c r="T15" s="86">
        <v>25</v>
      </c>
      <c r="U15" s="89" t="s">
        <v>79</v>
      </c>
      <c r="V15" s="87">
        <f t="shared" si="10"/>
        <v>25.2</v>
      </c>
      <c r="W15" s="87">
        <f t="shared" si="11"/>
        <v>0.2</v>
      </c>
      <c r="X15" s="88">
        <f t="shared" si="12"/>
        <v>5</v>
      </c>
      <c r="Y15" s="88">
        <v>5</v>
      </c>
      <c r="Z15" s="90">
        <f t="shared" si="13"/>
        <v>51</v>
      </c>
      <c r="AB15" s="196"/>
      <c r="AC15" s="197"/>
      <c r="AD15" s="197"/>
      <c r="AE15" s="197"/>
      <c r="AF15" s="197"/>
      <c r="AG15" s="197"/>
      <c r="AH15" s="197"/>
      <c r="AI15" s="197"/>
      <c r="AJ15" s="198"/>
    </row>
    <row r="16" spans="1:36" s="85" customFormat="1" x14ac:dyDescent="0.3">
      <c r="A16" s="10">
        <v>6</v>
      </c>
      <c r="B16" s="64">
        <v>92</v>
      </c>
      <c r="C16" s="76" t="s">
        <v>80</v>
      </c>
      <c r="D16" s="65" t="s">
        <v>51</v>
      </c>
      <c r="E16" s="77">
        <v>2004</v>
      </c>
      <c r="F16" s="55">
        <v>50</v>
      </c>
      <c r="G16" s="56"/>
      <c r="H16" s="51">
        <f t="shared" si="0"/>
        <v>50.1</v>
      </c>
      <c r="I16" s="51">
        <f t="shared" si="1"/>
        <v>0.1</v>
      </c>
      <c r="J16" s="47">
        <f t="shared" si="2"/>
        <v>1</v>
      </c>
      <c r="K16" s="53">
        <f t="shared" si="3"/>
        <v>4.5</v>
      </c>
      <c r="L16" s="52">
        <v>22</v>
      </c>
      <c r="M16" s="46" t="s">
        <v>79</v>
      </c>
      <c r="N16" s="51">
        <f t="shared" si="4"/>
        <v>22.2</v>
      </c>
      <c r="O16" s="51">
        <f t="shared" si="5"/>
        <v>0.2</v>
      </c>
      <c r="P16" s="49">
        <f t="shared" si="6"/>
        <v>7</v>
      </c>
      <c r="Q16" s="53">
        <f t="shared" si="7"/>
        <v>7</v>
      </c>
      <c r="R16" s="44">
        <f t="shared" si="8"/>
        <v>5.6124860801609122</v>
      </c>
      <c r="S16" s="50">
        <f t="shared" si="9"/>
        <v>7</v>
      </c>
      <c r="T16" s="86">
        <v>23</v>
      </c>
      <c r="U16" s="89" t="s">
        <v>79</v>
      </c>
      <c r="V16" s="87">
        <f t="shared" si="10"/>
        <v>23.2</v>
      </c>
      <c r="W16" s="87">
        <f t="shared" si="11"/>
        <v>0.2</v>
      </c>
      <c r="X16" s="88">
        <f t="shared" si="12"/>
        <v>6</v>
      </c>
      <c r="Y16" s="88">
        <v>6</v>
      </c>
      <c r="Z16" s="90">
        <f t="shared" si="13"/>
        <v>47</v>
      </c>
      <c r="AB16" s="199"/>
      <c r="AC16" s="200"/>
      <c r="AD16" s="200"/>
      <c r="AE16" s="200"/>
      <c r="AF16" s="200"/>
      <c r="AG16" s="200"/>
      <c r="AH16" s="200"/>
      <c r="AI16" s="200"/>
      <c r="AJ16" s="201"/>
    </row>
    <row r="17" spans="1:36" s="85" customFormat="1" x14ac:dyDescent="0.3">
      <c r="A17" s="10">
        <v>7</v>
      </c>
      <c r="B17" s="64">
        <v>80</v>
      </c>
      <c r="C17" s="69" t="s">
        <v>82</v>
      </c>
      <c r="D17" s="65" t="s">
        <v>50</v>
      </c>
      <c r="E17" s="70">
        <v>2005</v>
      </c>
      <c r="F17" s="132">
        <v>50</v>
      </c>
      <c r="G17" s="133"/>
      <c r="H17" s="51">
        <f t="shared" si="0"/>
        <v>50.1</v>
      </c>
      <c r="I17" s="51">
        <f t="shared" si="1"/>
        <v>0.1</v>
      </c>
      <c r="J17" s="47">
        <f t="shared" si="2"/>
        <v>1</v>
      </c>
      <c r="K17" s="53">
        <f t="shared" si="3"/>
        <v>4.5</v>
      </c>
      <c r="L17" s="135">
        <v>16</v>
      </c>
      <c r="M17" s="136" t="s">
        <v>79</v>
      </c>
      <c r="N17" s="51">
        <f t="shared" si="4"/>
        <v>16.2</v>
      </c>
      <c r="O17" s="51">
        <f t="shared" si="5"/>
        <v>0.2</v>
      </c>
      <c r="P17" s="49">
        <f t="shared" si="6"/>
        <v>8</v>
      </c>
      <c r="Q17" s="53">
        <f t="shared" si="7"/>
        <v>8</v>
      </c>
      <c r="R17" s="44">
        <f t="shared" si="8"/>
        <v>6</v>
      </c>
      <c r="S17" s="50">
        <f t="shared" si="9"/>
        <v>8</v>
      </c>
      <c r="T17" s="86">
        <v>22</v>
      </c>
      <c r="U17" s="89" t="s">
        <v>79</v>
      </c>
      <c r="V17" s="87">
        <f t="shared" si="10"/>
        <v>22.2</v>
      </c>
      <c r="W17" s="87">
        <f t="shared" si="11"/>
        <v>0.2</v>
      </c>
      <c r="X17" s="88">
        <f t="shared" si="12"/>
        <v>7</v>
      </c>
      <c r="Y17" s="88">
        <v>7</v>
      </c>
      <c r="Z17" s="90">
        <f t="shared" si="13"/>
        <v>43</v>
      </c>
      <c r="AB17" s="95"/>
      <c r="AC17" s="95"/>
      <c r="AD17" s="95"/>
      <c r="AE17" s="95"/>
      <c r="AF17" s="95"/>
      <c r="AG17" s="95"/>
      <c r="AH17" s="95"/>
      <c r="AI17" s="95"/>
      <c r="AJ17" s="95"/>
    </row>
    <row r="18" spans="1:36" x14ac:dyDescent="0.3">
      <c r="A18" s="10">
        <v>8</v>
      </c>
      <c r="B18" s="64">
        <v>48</v>
      </c>
      <c r="C18" s="69" t="s">
        <v>138</v>
      </c>
      <c r="D18" s="65" t="s">
        <v>50</v>
      </c>
      <c r="E18" s="131">
        <v>2005</v>
      </c>
      <c r="F18" s="55">
        <v>50</v>
      </c>
      <c r="G18" s="56"/>
      <c r="H18" s="51">
        <f t="shared" si="0"/>
        <v>50.1</v>
      </c>
      <c r="I18" s="130">
        <f t="shared" si="1"/>
        <v>0.1</v>
      </c>
      <c r="J18" s="49">
        <f t="shared" si="2"/>
        <v>1</v>
      </c>
      <c r="K18" s="134">
        <f t="shared" si="3"/>
        <v>4.5</v>
      </c>
      <c r="L18" s="52">
        <v>25</v>
      </c>
      <c r="M18" s="46" t="s">
        <v>79</v>
      </c>
      <c r="N18" s="51">
        <f t="shared" si="4"/>
        <v>25.2</v>
      </c>
      <c r="O18" s="130">
        <f t="shared" si="5"/>
        <v>0.2</v>
      </c>
      <c r="P18" s="49">
        <f t="shared" si="6"/>
        <v>5</v>
      </c>
      <c r="Q18" s="53">
        <f t="shared" si="7"/>
        <v>5</v>
      </c>
      <c r="R18" s="44">
        <f t="shared" si="8"/>
        <v>4.7434164902525691</v>
      </c>
      <c r="S18" s="50">
        <f t="shared" si="9"/>
        <v>5</v>
      </c>
      <c r="T18" s="86">
        <v>15</v>
      </c>
      <c r="U18" s="89"/>
      <c r="V18" s="87">
        <f t="shared" si="10"/>
        <v>15.1</v>
      </c>
      <c r="W18" s="87">
        <f t="shared" si="11"/>
        <v>0.1</v>
      </c>
      <c r="X18" s="88">
        <f t="shared" si="12"/>
        <v>8</v>
      </c>
      <c r="Y18" s="88">
        <v>8</v>
      </c>
      <c r="Z18" s="90">
        <f t="shared" si="13"/>
        <v>40</v>
      </c>
    </row>
  </sheetData>
  <autoFilter ref="B10:X10">
    <sortState ref="B11:X18">
      <sortCondition ref="X10"/>
    </sortState>
  </autoFilter>
  <sortState ref="A11:Z18">
    <sortCondition ref="X11:X18"/>
    <sortCondition ref="S11:S18"/>
  </sortState>
  <mergeCells count="7">
    <mergeCell ref="A1:X1"/>
    <mergeCell ref="AB1:AJ16"/>
    <mergeCell ref="A3:X3"/>
    <mergeCell ref="A5:X5"/>
    <mergeCell ref="F10:G10"/>
    <mergeCell ref="L10:M10"/>
    <mergeCell ref="T10:U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1"/>
  <sheetViews>
    <sheetView zoomScaleNormal="100" workbookViewId="0">
      <selection activeCell="A3" sqref="A3:X3"/>
    </sheetView>
  </sheetViews>
  <sheetFormatPr defaultRowHeight="15" x14ac:dyDescent="0.3"/>
  <cols>
    <col min="1" max="1" width="4.28515625" style="3" customWidth="1"/>
    <col min="2" max="2" width="4.42578125" style="3" customWidth="1"/>
    <col min="3" max="3" width="21.42578125" style="3" customWidth="1"/>
    <col min="4" max="4" width="23.42578125" style="3" customWidth="1"/>
    <col min="5" max="5" width="6.140625" style="3" customWidth="1"/>
    <col min="6" max="6" width="6" style="3" customWidth="1"/>
    <col min="7" max="7" width="2.5703125" style="3" customWidth="1"/>
    <col min="8" max="9" width="7" style="3" hidden="1" customWidth="1"/>
    <col min="10" max="10" width="6.42578125" style="3" customWidth="1"/>
    <col min="11" max="11" width="7.85546875" style="3" customWidth="1"/>
    <col min="12" max="12" width="5.140625" style="3" customWidth="1"/>
    <col min="13" max="13" width="3.5703125" style="3" customWidth="1"/>
    <col min="14" max="14" width="8.7109375" style="3" hidden="1" customWidth="1"/>
    <col min="15" max="15" width="8.7109375" style="4" hidden="1" customWidth="1"/>
    <col min="16" max="16" width="6.5703125" style="4" customWidth="1"/>
    <col min="17" max="17" width="7.28515625" style="3" customWidth="1"/>
    <col min="18" max="18" width="7" style="4" customWidth="1"/>
    <col min="19" max="19" width="7" style="3" customWidth="1"/>
    <col min="20" max="20" width="4.85546875" style="3" customWidth="1"/>
    <col min="21" max="21" width="2.85546875" style="3" customWidth="1"/>
    <col min="22" max="22" width="8" style="3" hidden="1" customWidth="1"/>
    <col min="23" max="24" width="8" style="4" hidden="1" customWidth="1"/>
    <col min="25" max="26" width="8" style="4" customWidth="1"/>
    <col min="27" max="27" width="7.42578125" style="3" customWidth="1"/>
    <col min="28" max="28" width="6.85546875" style="3" customWidth="1"/>
    <col min="29" max="16384" width="9.140625" style="3"/>
  </cols>
  <sheetData>
    <row r="1" spans="1:37" s="34" customFormat="1" ht="26.25" customHeight="1" x14ac:dyDescent="0.35">
      <c r="A1" s="172" t="s">
        <v>20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6"/>
      <c r="U1" s="176"/>
      <c r="V1" s="176"/>
      <c r="W1" s="176"/>
      <c r="X1" s="176"/>
      <c r="Y1" s="97"/>
      <c r="Z1" s="97"/>
      <c r="AC1" s="193" t="s">
        <v>40</v>
      </c>
      <c r="AD1" s="194"/>
      <c r="AE1" s="194"/>
      <c r="AF1" s="194"/>
      <c r="AG1" s="194"/>
      <c r="AH1" s="194"/>
      <c r="AI1" s="194"/>
      <c r="AJ1" s="194"/>
      <c r="AK1" s="195"/>
    </row>
    <row r="2" spans="1:37" s="35" customFormat="1" ht="10.5" customHeight="1" x14ac:dyDescent="0.2">
      <c r="AC2" s="196"/>
      <c r="AD2" s="197"/>
      <c r="AE2" s="197"/>
      <c r="AF2" s="197"/>
      <c r="AG2" s="197"/>
      <c r="AH2" s="197"/>
      <c r="AI2" s="197"/>
      <c r="AJ2" s="197"/>
      <c r="AK2" s="198"/>
    </row>
    <row r="3" spans="1:37" s="35" customFormat="1" ht="27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97"/>
      <c r="Z3" s="97"/>
      <c r="AC3" s="196"/>
      <c r="AD3" s="197"/>
      <c r="AE3" s="197"/>
      <c r="AF3" s="197"/>
      <c r="AG3" s="197"/>
      <c r="AH3" s="197"/>
      <c r="AI3" s="197"/>
      <c r="AJ3" s="197"/>
      <c r="AK3" s="198"/>
    </row>
    <row r="4" spans="1:37" s="35" customFormat="1" ht="9.75" customHeight="1" thickBot="1" x14ac:dyDescent="0.25">
      <c r="AC4" s="196"/>
      <c r="AD4" s="197"/>
      <c r="AE4" s="197"/>
      <c r="AF4" s="197"/>
      <c r="AG4" s="197"/>
      <c r="AH4" s="197"/>
      <c r="AI4" s="197"/>
      <c r="AJ4" s="197"/>
      <c r="AK4" s="198"/>
    </row>
    <row r="5" spans="1:37" customFormat="1" ht="26.25" customHeight="1" thickBot="1" x14ac:dyDescent="0.25">
      <c r="A5" s="177" t="s">
        <v>59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9"/>
      <c r="Y5" s="84"/>
      <c r="Z5" s="84"/>
      <c r="AC5" s="196"/>
      <c r="AD5" s="197"/>
      <c r="AE5" s="197"/>
      <c r="AF5" s="197"/>
      <c r="AG5" s="197"/>
      <c r="AH5" s="197"/>
      <c r="AI5" s="197"/>
      <c r="AJ5" s="197"/>
      <c r="AK5" s="198"/>
    </row>
    <row r="6" spans="1:37" ht="10.5" customHeight="1" x14ac:dyDescent="0.45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4"/>
      <c r="O6" s="26"/>
      <c r="P6" s="26"/>
      <c r="Q6" s="24"/>
      <c r="R6" s="26"/>
      <c r="S6" s="26"/>
      <c r="T6" s="25"/>
      <c r="U6" s="25"/>
      <c r="V6" s="24"/>
      <c r="W6" s="26"/>
      <c r="X6" s="26"/>
      <c r="Y6" s="26"/>
      <c r="Z6" s="26"/>
      <c r="AC6" s="196"/>
      <c r="AD6" s="197"/>
      <c r="AE6" s="197"/>
      <c r="AF6" s="197"/>
      <c r="AG6" s="197"/>
      <c r="AH6" s="197"/>
      <c r="AI6" s="197"/>
      <c r="AJ6" s="197"/>
      <c r="AK6" s="198"/>
    </row>
    <row r="7" spans="1:37" ht="20.25" customHeight="1" x14ac:dyDescent="0.35">
      <c r="A7" s="24"/>
      <c r="B7" s="24"/>
      <c r="C7" s="27" t="s">
        <v>10</v>
      </c>
      <c r="D7" s="28" t="s">
        <v>137</v>
      </c>
      <c r="E7" s="28"/>
      <c r="F7" s="28"/>
      <c r="G7" s="28"/>
      <c r="H7" s="28"/>
      <c r="I7" s="28"/>
      <c r="J7" s="28"/>
      <c r="K7" s="28"/>
      <c r="L7" s="28"/>
      <c r="M7" s="28"/>
      <c r="N7" s="29"/>
      <c r="O7" s="30"/>
      <c r="P7" s="26"/>
      <c r="Q7" s="24"/>
      <c r="R7" s="26"/>
      <c r="S7" s="26"/>
      <c r="T7" s="26"/>
      <c r="U7" s="26"/>
      <c r="V7" s="26"/>
      <c r="W7" s="26"/>
      <c r="X7" s="26"/>
      <c r="Y7" s="26"/>
      <c r="Z7" s="26"/>
      <c r="AC7" s="196"/>
      <c r="AD7" s="197"/>
      <c r="AE7" s="197"/>
      <c r="AF7" s="197"/>
      <c r="AG7" s="197"/>
      <c r="AH7" s="197"/>
      <c r="AI7" s="197"/>
      <c r="AJ7" s="197"/>
      <c r="AK7" s="198"/>
    </row>
    <row r="8" spans="1:37" ht="18" customHeight="1" x14ac:dyDescent="0.35">
      <c r="A8" s="24"/>
      <c r="B8" s="24"/>
      <c r="C8" s="27" t="s">
        <v>11</v>
      </c>
      <c r="D8" s="38">
        <f ca="1">NOW()</f>
        <v>41774.693680555552</v>
      </c>
      <c r="E8" s="38"/>
      <c r="F8" s="38"/>
      <c r="G8" s="38"/>
      <c r="H8" s="38"/>
      <c r="I8" s="38"/>
      <c r="J8" s="38"/>
      <c r="K8" s="38"/>
      <c r="L8" s="38"/>
      <c r="M8" s="38"/>
      <c r="N8" s="31"/>
      <c r="O8" s="32"/>
      <c r="P8" s="26"/>
      <c r="Q8" s="24"/>
      <c r="R8" s="26"/>
      <c r="S8" s="26"/>
      <c r="T8" s="26"/>
      <c r="U8" s="26"/>
      <c r="V8" s="26"/>
      <c r="W8" s="26"/>
      <c r="X8" s="26"/>
      <c r="Y8" s="26"/>
      <c r="Z8" s="26"/>
      <c r="AC8" s="196"/>
      <c r="AD8" s="197"/>
      <c r="AE8" s="197"/>
      <c r="AF8" s="197"/>
      <c r="AG8" s="197"/>
      <c r="AH8" s="197"/>
      <c r="AI8" s="197"/>
      <c r="AJ8" s="197"/>
      <c r="AK8" s="198"/>
    </row>
    <row r="9" spans="1:37" ht="14.25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/>
      <c r="P9" s="26"/>
      <c r="Q9" s="24"/>
      <c r="R9" s="26"/>
      <c r="S9" s="26"/>
      <c r="T9" s="24"/>
      <c r="U9" s="24"/>
      <c r="V9" s="24"/>
      <c r="W9" s="26"/>
      <c r="X9" s="26"/>
      <c r="Y9" s="26"/>
      <c r="Z9" s="26"/>
      <c r="AC9" s="196"/>
      <c r="AD9" s="197"/>
      <c r="AE9" s="197"/>
      <c r="AF9" s="197"/>
      <c r="AG9" s="197"/>
      <c r="AH9" s="197"/>
      <c r="AI9" s="197"/>
      <c r="AJ9" s="197"/>
      <c r="AK9" s="198"/>
    </row>
    <row r="10" spans="1:37" s="7" customFormat="1" ht="38.25" customHeight="1" x14ac:dyDescent="0.2">
      <c r="A10" s="54" t="s">
        <v>5</v>
      </c>
      <c r="B10" s="54" t="s">
        <v>6</v>
      </c>
      <c r="C10" s="43" t="s">
        <v>14</v>
      </c>
      <c r="D10" s="43" t="s">
        <v>13</v>
      </c>
      <c r="E10" s="43" t="s">
        <v>23</v>
      </c>
      <c r="F10" s="170" t="s">
        <v>16</v>
      </c>
      <c r="G10" s="192"/>
      <c r="H10" s="92" t="s">
        <v>24</v>
      </c>
      <c r="I10" s="92" t="s">
        <v>25</v>
      </c>
      <c r="J10" s="48" t="s">
        <v>2</v>
      </c>
      <c r="K10" s="48" t="s">
        <v>3</v>
      </c>
      <c r="L10" s="170" t="s">
        <v>15</v>
      </c>
      <c r="M10" s="192"/>
      <c r="N10" s="92" t="s">
        <v>26</v>
      </c>
      <c r="O10" s="92" t="s">
        <v>25</v>
      </c>
      <c r="P10" s="48" t="s">
        <v>2</v>
      </c>
      <c r="Q10" s="48" t="s">
        <v>3</v>
      </c>
      <c r="R10" s="48" t="s">
        <v>27</v>
      </c>
      <c r="S10" s="45" t="s">
        <v>12</v>
      </c>
      <c r="T10" s="170" t="s">
        <v>4</v>
      </c>
      <c r="U10" s="192"/>
      <c r="V10" s="92" t="s">
        <v>39</v>
      </c>
      <c r="W10" s="92" t="s">
        <v>25</v>
      </c>
      <c r="X10" s="48" t="s">
        <v>28</v>
      </c>
      <c r="Y10" s="48" t="s">
        <v>150</v>
      </c>
      <c r="Z10" s="48" t="s">
        <v>149</v>
      </c>
      <c r="AA10" s="54" t="s">
        <v>22</v>
      </c>
      <c r="AC10" s="196"/>
      <c r="AD10" s="197"/>
      <c r="AE10" s="197"/>
      <c r="AF10" s="197"/>
      <c r="AG10" s="197"/>
      <c r="AH10" s="197"/>
      <c r="AI10" s="197"/>
      <c r="AJ10" s="197"/>
      <c r="AK10" s="198"/>
    </row>
    <row r="11" spans="1:37" x14ac:dyDescent="0.3">
      <c r="A11" s="10">
        <v>1</v>
      </c>
      <c r="B11" s="64">
        <v>43</v>
      </c>
      <c r="C11" s="69" t="s">
        <v>85</v>
      </c>
      <c r="D11" s="65" t="s">
        <v>88</v>
      </c>
      <c r="E11" s="77">
        <v>2004</v>
      </c>
      <c r="F11" s="55">
        <v>50</v>
      </c>
      <c r="G11" s="56"/>
      <c r="H11" s="51">
        <f t="shared" ref="H11:H21" si="0">IF(F11="","",F11+I11)</f>
        <v>50.1</v>
      </c>
      <c r="I11" s="51">
        <f t="shared" ref="I11:I21" si="1">(IF(G11="+",0.2,IF(G11="-",0,0.1)))</f>
        <v>0.1</v>
      </c>
      <c r="J11" s="47">
        <f t="shared" ref="J11:J21" si="2">RANK(H11,H:H)</f>
        <v>1</v>
      </c>
      <c r="K11" s="53">
        <f t="shared" ref="K11:K21" si="3">((COUNTIF(J:J,J11))+1)/2+(J11-1)</f>
        <v>6</v>
      </c>
      <c r="L11" s="52">
        <v>50</v>
      </c>
      <c r="M11" s="51"/>
      <c r="N11" s="51">
        <f t="shared" ref="N11:N21" si="4">IF(L11="","",L11+O11)</f>
        <v>50.1</v>
      </c>
      <c r="O11" s="51">
        <f t="shared" ref="O11:O21" si="5">(IF(M11="+",0.2,IF(M11="-",0,0.1)))</f>
        <v>0.1</v>
      </c>
      <c r="P11" s="49">
        <f t="shared" ref="P11:P21" si="6">RANK(N11,N:N)</f>
        <v>1</v>
      </c>
      <c r="Q11" s="53">
        <f t="shared" ref="Q11:Q21" si="7">((COUNTIF(P:P,P11))+1)/2+(P11-1)</f>
        <v>2.5</v>
      </c>
      <c r="R11" s="44">
        <f t="shared" ref="R11:R21" si="8">SQRT(K11*Q11)</f>
        <v>3.872983346207417</v>
      </c>
      <c r="S11" s="50">
        <f t="shared" ref="S11:S21" si="9">RANK(R11,R:R,1)</f>
        <v>1</v>
      </c>
      <c r="T11" s="86">
        <v>50</v>
      </c>
      <c r="U11" s="89"/>
      <c r="V11" s="87">
        <f t="shared" ref="V11:V21" si="10">IF(T11="","",T11+W11)</f>
        <v>50.1</v>
      </c>
      <c r="W11" s="87">
        <f t="shared" ref="W11:W21" si="11">(IF(U11="+",0.2,IF(U11="-",0,0.1)))</f>
        <v>0.1</v>
      </c>
      <c r="X11" s="88">
        <f t="shared" ref="X11:X21" si="12">RANK(V11,V:V)</f>
        <v>1</v>
      </c>
      <c r="Y11" s="138">
        <v>1.27</v>
      </c>
      <c r="Z11" s="88">
        <v>1</v>
      </c>
      <c r="AA11" s="90">
        <f>IF(X11=1,100,(IF(X11=2,80,(IF(X11=3,65,(IF(X11=4,55,(IF(X11=5,51,(IF(X11=6,47,(IF(X11=7,43,(IF(X11=8,40,(IF(X11=9,37,(IF(X11=10,34,(IF(X11=11,31,(IF(X11=12,28,(IF(X11=13,26,(IF(X11=14,24,(IF(X11=15,22,(IF(X11=16,20,(IF(X11=17,18,(IF(X11=18,16,(IF(X11=19,14,(IF(X11=20,12,(IF(X11=21,10,(IF(X11=22,9,(IF(X11=23,8,(IF(X11=24,7,(IF(X11=25,6,(IF(X11=26,5,(IF(X11=27,4,(IF(X11=28,3,(IF(X11=29,2,(IF(X11=30,1,0)))))))))))))))))))))))))))))))))))))))))))))))))))))))))))</f>
        <v>100</v>
      </c>
      <c r="AC11" s="196"/>
      <c r="AD11" s="197"/>
      <c r="AE11" s="197"/>
      <c r="AF11" s="197"/>
      <c r="AG11" s="197"/>
      <c r="AH11" s="197"/>
      <c r="AI11" s="197"/>
      <c r="AJ11" s="197"/>
      <c r="AK11" s="198"/>
    </row>
    <row r="12" spans="1:37" s="85" customFormat="1" x14ac:dyDescent="0.3">
      <c r="A12" s="10">
        <v>2</v>
      </c>
      <c r="B12" s="64">
        <v>90</v>
      </c>
      <c r="C12" s="69" t="s">
        <v>93</v>
      </c>
      <c r="D12" s="76" t="s">
        <v>91</v>
      </c>
      <c r="E12" s="77">
        <v>2003</v>
      </c>
      <c r="F12" s="55">
        <v>50</v>
      </c>
      <c r="G12" s="56"/>
      <c r="H12" s="51">
        <f t="shared" si="0"/>
        <v>50.1</v>
      </c>
      <c r="I12" s="51">
        <f t="shared" si="1"/>
        <v>0.1</v>
      </c>
      <c r="J12" s="47">
        <f t="shared" si="2"/>
        <v>1</v>
      </c>
      <c r="K12" s="53">
        <f t="shared" si="3"/>
        <v>6</v>
      </c>
      <c r="L12" s="52">
        <v>50</v>
      </c>
      <c r="M12" s="51"/>
      <c r="N12" s="51">
        <f t="shared" si="4"/>
        <v>50.1</v>
      </c>
      <c r="O12" s="51">
        <f t="shared" si="5"/>
        <v>0.1</v>
      </c>
      <c r="P12" s="49">
        <f t="shared" si="6"/>
        <v>1</v>
      </c>
      <c r="Q12" s="53">
        <f t="shared" si="7"/>
        <v>2.5</v>
      </c>
      <c r="R12" s="44">
        <f t="shared" si="8"/>
        <v>3.872983346207417</v>
      </c>
      <c r="S12" s="50">
        <f t="shared" si="9"/>
        <v>1</v>
      </c>
      <c r="T12" s="86">
        <v>50</v>
      </c>
      <c r="U12" s="89"/>
      <c r="V12" s="87">
        <f t="shared" si="10"/>
        <v>50.1</v>
      </c>
      <c r="W12" s="87">
        <f t="shared" si="11"/>
        <v>0.1</v>
      </c>
      <c r="X12" s="88">
        <f t="shared" si="12"/>
        <v>1</v>
      </c>
      <c r="Y12" s="138">
        <v>1.31</v>
      </c>
      <c r="Z12" s="88">
        <v>2</v>
      </c>
      <c r="AA12" s="90">
        <v>80</v>
      </c>
      <c r="AC12" s="196"/>
      <c r="AD12" s="197"/>
      <c r="AE12" s="197"/>
      <c r="AF12" s="197"/>
      <c r="AG12" s="197"/>
      <c r="AH12" s="197"/>
      <c r="AI12" s="197"/>
      <c r="AJ12" s="197"/>
      <c r="AK12" s="198"/>
    </row>
    <row r="13" spans="1:37" s="85" customFormat="1" x14ac:dyDescent="0.3">
      <c r="A13" s="10">
        <v>3</v>
      </c>
      <c r="B13" s="64">
        <v>45</v>
      </c>
      <c r="C13" s="76" t="s">
        <v>44</v>
      </c>
      <c r="D13" s="76" t="s">
        <v>87</v>
      </c>
      <c r="E13" s="77">
        <v>2004</v>
      </c>
      <c r="F13" s="55">
        <v>50</v>
      </c>
      <c r="G13" s="56"/>
      <c r="H13" s="51">
        <f t="shared" si="0"/>
        <v>50.1</v>
      </c>
      <c r="I13" s="51">
        <f t="shared" si="1"/>
        <v>0.1</v>
      </c>
      <c r="J13" s="47">
        <f t="shared" si="2"/>
        <v>1</v>
      </c>
      <c r="K13" s="53">
        <f t="shared" si="3"/>
        <v>6</v>
      </c>
      <c r="L13" s="52">
        <v>50</v>
      </c>
      <c r="M13" s="51"/>
      <c r="N13" s="51">
        <f t="shared" si="4"/>
        <v>50.1</v>
      </c>
      <c r="O13" s="51">
        <f t="shared" si="5"/>
        <v>0.1</v>
      </c>
      <c r="P13" s="49">
        <f t="shared" si="6"/>
        <v>1</v>
      </c>
      <c r="Q13" s="53">
        <f t="shared" si="7"/>
        <v>2.5</v>
      </c>
      <c r="R13" s="44">
        <f t="shared" si="8"/>
        <v>3.872983346207417</v>
      </c>
      <c r="S13" s="50">
        <f t="shared" si="9"/>
        <v>1</v>
      </c>
      <c r="T13" s="86">
        <v>50</v>
      </c>
      <c r="U13" s="89"/>
      <c r="V13" s="87">
        <f t="shared" si="10"/>
        <v>50.1</v>
      </c>
      <c r="W13" s="87">
        <f t="shared" si="11"/>
        <v>0.1</v>
      </c>
      <c r="X13" s="88">
        <f t="shared" si="12"/>
        <v>1</v>
      </c>
      <c r="Y13" s="138">
        <v>1.58</v>
      </c>
      <c r="Z13" s="88">
        <v>3</v>
      </c>
      <c r="AA13" s="90">
        <v>65</v>
      </c>
      <c r="AC13" s="196"/>
      <c r="AD13" s="197"/>
      <c r="AE13" s="197"/>
      <c r="AF13" s="197"/>
      <c r="AG13" s="197"/>
      <c r="AH13" s="197"/>
      <c r="AI13" s="197"/>
      <c r="AJ13" s="197"/>
      <c r="AK13" s="198"/>
    </row>
    <row r="14" spans="1:37" s="85" customFormat="1" x14ac:dyDescent="0.3">
      <c r="A14" s="10">
        <v>4</v>
      </c>
      <c r="B14" s="64">
        <v>91</v>
      </c>
      <c r="C14" s="69" t="s">
        <v>92</v>
      </c>
      <c r="D14" s="76" t="s">
        <v>91</v>
      </c>
      <c r="E14" s="77">
        <v>2003</v>
      </c>
      <c r="F14" s="55">
        <v>50</v>
      </c>
      <c r="G14" s="56"/>
      <c r="H14" s="51">
        <f t="shared" si="0"/>
        <v>50.1</v>
      </c>
      <c r="I14" s="51">
        <f t="shared" si="1"/>
        <v>0.1</v>
      </c>
      <c r="J14" s="47">
        <f t="shared" si="2"/>
        <v>1</v>
      </c>
      <c r="K14" s="53">
        <f t="shared" si="3"/>
        <v>6</v>
      </c>
      <c r="L14" s="52">
        <v>30</v>
      </c>
      <c r="M14" s="51" t="s">
        <v>79</v>
      </c>
      <c r="N14" s="51">
        <f t="shared" si="4"/>
        <v>30.2</v>
      </c>
      <c r="O14" s="51">
        <f t="shared" si="5"/>
        <v>0.2</v>
      </c>
      <c r="P14" s="49">
        <f t="shared" si="6"/>
        <v>5</v>
      </c>
      <c r="Q14" s="53">
        <f t="shared" si="7"/>
        <v>5</v>
      </c>
      <c r="R14" s="44">
        <f t="shared" si="8"/>
        <v>5.4772255750516612</v>
      </c>
      <c r="S14" s="50">
        <f t="shared" si="9"/>
        <v>5</v>
      </c>
      <c r="T14" s="86">
        <v>50</v>
      </c>
      <c r="U14" s="89"/>
      <c r="V14" s="87">
        <f t="shared" si="10"/>
        <v>50.1</v>
      </c>
      <c r="W14" s="87">
        <f t="shared" si="11"/>
        <v>0.1</v>
      </c>
      <c r="X14" s="88">
        <f t="shared" si="12"/>
        <v>1</v>
      </c>
      <c r="Y14" s="88"/>
      <c r="Z14" s="88">
        <v>4</v>
      </c>
      <c r="AA14" s="90">
        <v>55</v>
      </c>
      <c r="AC14" s="196"/>
      <c r="AD14" s="197"/>
      <c r="AE14" s="197"/>
      <c r="AF14" s="197"/>
      <c r="AG14" s="197"/>
      <c r="AH14" s="197"/>
      <c r="AI14" s="197"/>
      <c r="AJ14" s="197"/>
      <c r="AK14" s="198"/>
    </row>
    <row r="15" spans="1:37" s="85" customFormat="1" x14ac:dyDescent="0.3">
      <c r="A15" s="10">
        <v>5</v>
      </c>
      <c r="B15" s="64">
        <v>94</v>
      </c>
      <c r="C15" s="76" t="s">
        <v>90</v>
      </c>
      <c r="D15" s="76" t="s">
        <v>91</v>
      </c>
      <c r="E15" s="77">
        <v>2003</v>
      </c>
      <c r="F15" s="55">
        <v>50</v>
      </c>
      <c r="G15" s="56"/>
      <c r="H15" s="51">
        <f t="shared" si="0"/>
        <v>50.1</v>
      </c>
      <c r="I15" s="51">
        <f t="shared" si="1"/>
        <v>0.1</v>
      </c>
      <c r="J15" s="47">
        <f t="shared" si="2"/>
        <v>1</v>
      </c>
      <c r="K15" s="53">
        <f t="shared" si="3"/>
        <v>6</v>
      </c>
      <c r="L15" s="52">
        <v>50</v>
      </c>
      <c r="M15" s="51"/>
      <c r="N15" s="51">
        <f t="shared" si="4"/>
        <v>50.1</v>
      </c>
      <c r="O15" s="51">
        <f t="shared" si="5"/>
        <v>0.1</v>
      </c>
      <c r="P15" s="49">
        <f t="shared" si="6"/>
        <v>1</v>
      </c>
      <c r="Q15" s="53">
        <f t="shared" si="7"/>
        <v>2.5</v>
      </c>
      <c r="R15" s="44">
        <f t="shared" si="8"/>
        <v>3.872983346207417</v>
      </c>
      <c r="S15" s="50">
        <f t="shared" si="9"/>
        <v>1</v>
      </c>
      <c r="T15" s="86">
        <v>30</v>
      </c>
      <c r="U15" s="89" t="s">
        <v>79</v>
      </c>
      <c r="V15" s="87">
        <f t="shared" si="10"/>
        <v>30.2</v>
      </c>
      <c r="W15" s="87">
        <f t="shared" si="11"/>
        <v>0.2</v>
      </c>
      <c r="X15" s="88">
        <f t="shared" si="12"/>
        <v>5</v>
      </c>
      <c r="Y15" s="88"/>
      <c r="Z15" s="88">
        <v>5</v>
      </c>
      <c r="AA15" s="90">
        <f>IF(X15=1,100,(IF(X15=2,80,(IF(X15=3,65,(IF(X15=4,55,(IF(X15=5,51,(IF(X15=6,47,(IF(X15=7,43,(IF(X15=8,40,(IF(X15=9,37,(IF(X15=10,34,(IF(X15=11,31,(IF(X15=12,28,(IF(X15=13,26,(IF(X15=14,24,(IF(X15=15,22,(IF(X15=16,20,(IF(X15=17,18,(IF(X15=18,16,(IF(X15=19,14,(IF(X15=20,12,(IF(X15=21,10,(IF(X15=22,9,(IF(X15=23,8,(IF(X15=24,7,(IF(X15=25,6,(IF(X15=26,5,(IF(X15=27,4,(IF(X15=28,3,(IF(X15=29,2,(IF(X15=30,1,0)))))))))))))))))))))))))))))))))))))))))))))))))))))))))))</f>
        <v>51</v>
      </c>
      <c r="AC15" s="196"/>
      <c r="AD15" s="197"/>
      <c r="AE15" s="197"/>
      <c r="AF15" s="197"/>
      <c r="AG15" s="197"/>
      <c r="AH15" s="197"/>
      <c r="AI15" s="197"/>
      <c r="AJ15" s="197"/>
      <c r="AK15" s="198"/>
    </row>
    <row r="16" spans="1:37" s="85" customFormat="1" x14ac:dyDescent="0.3">
      <c r="A16" s="10">
        <v>6</v>
      </c>
      <c r="B16" s="64">
        <v>85</v>
      </c>
      <c r="C16" s="69" t="s">
        <v>141</v>
      </c>
      <c r="D16" s="65" t="s">
        <v>142</v>
      </c>
      <c r="E16" s="70">
        <v>2003</v>
      </c>
      <c r="F16" s="55">
        <v>50</v>
      </c>
      <c r="G16" s="56"/>
      <c r="H16" s="51">
        <f t="shared" si="0"/>
        <v>50.1</v>
      </c>
      <c r="I16" s="51">
        <f t="shared" si="1"/>
        <v>0.1</v>
      </c>
      <c r="J16" s="47">
        <f t="shared" si="2"/>
        <v>1</v>
      </c>
      <c r="K16" s="53">
        <f t="shared" si="3"/>
        <v>6</v>
      </c>
      <c r="L16" s="52">
        <v>26</v>
      </c>
      <c r="M16" s="46" t="s">
        <v>79</v>
      </c>
      <c r="N16" s="51">
        <f t="shared" si="4"/>
        <v>26.2</v>
      </c>
      <c r="O16" s="51">
        <f t="shared" si="5"/>
        <v>0.2</v>
      </c>
      <c r="P16" s="49">
        <f t="shared" si="6"/>
        <v>6</v>
      </c>
      <c r="Q16" s="53">
        <f t="shared" si="7"/>
        <v>6</v>
      </c>
      <c r="R16" s="44">
        <f t="shared" si="8"/>
        <v>6</v>
      </c>
      <c r="S16" s="50">
        <f t="shared" si="9"/>
        <v>6</v>
      </c>
      <c r="T16" s="86">
        <v>30</v>
      </c>
      <c r="U16" s="89" t="s">
        <v>79</v>
      </c>
      <c r="V16" s="87">
        <f t="shared" si="10"/>
        <v>30.2</v>
      </c>
      <c r="W16" s="87">
        <f t="shared" si="11"/>
        <v>0.2</v>
      </c>
      <c r="X16" s="88">
        <f t="shared" si="12"/>
        <v>5</v>
      </c>
      <c r="Y16" s="88"/>
      <c r="Z16" s="88">
        <v>6</v>
      </c>
      <c r="AA16" s="90">
        <v>47</v>
      </c>
      <c r="AC16" s="95"/>
      <c r="AD16" s="95"/>
      <c r="AE16" s="95"/>
      <c r="AF16" s="95"/>
      <c r="AG16" s="95"/>
      <c r="AH16" s="95"/>
      <c r="AI16" s="95"/>
      <c r="AJ16" s="95"/>
      <c r="AK16" s="95"/>
    </row>
    <row r="17" spans="1:37" s="85" customFormat="1" x14ac:dyDescent="0.3">
      <c r="A17" s="10">
        <v>7</v>
      </c>
      <c r="B17" s="64">
        <v>93</v>
      </c>
      <c r="C17" s="69" t="s">
        <v>83</v>
      </c>
      <c r="D17" s="65" t="s">
        <v>84</v>
      </c>
      <c r="E17" s="77">
        <v>2003</v>
      </c>
      <c r="F17" s="55">
        <v>50</v>
      </c>
      <c r="G17" s="56"/>
      <c r="H17" s="51">
        <f t="shared" si="0"/>
        <v>50.1</v>
      </c>
      <c r="I17" s="51">
        <f t="shared" si="1"/>
        <v>0.1</v>
      </c>
      <c r="J17" s="47">
        <f t="shared" si="2"/>
        <v>1</v>
      </c>
      <c r="K17" s="53">
        <f t="shared" si="3"/>
        <v>6</v>
      </c>
      <c r="L17" s="52">
        <v>26</v>
      </c>
      <c r="M17" s="51"/>
      <c r="N17" s="51">
        <f t="shared" si="4"/>
        <v>26.1</v>
      </c>
      <c r="O17" s="51">
        <f t="shared" si="5"/>
        <v>0.1</v>
      </c>
      <c r="P17" s="49">
        <f t="shared" si="6"/>
        <v>7</v>
      </c>
      <c r="Q17" s="53">
        <f t="shared" si="7"/>
        <v>7</v>
      </c>
      <c r="R17" s="44">
        <f t="shared" si="8"/>
        <v>6.4807406984078604</v>
      </c>
      <c r="S17" s="50">
        <f t="shared" si="9"/>
        <v>7</v>
      </c>
      <c r="T17" s="86">
        <v>30</v>
      </c>
      <c r="U17" s="89"/>
      <c r="V17" s="87">
        <f t="shared" si="10"/>
        <v>30.1</v>
      </c>
      <c r="W17" s="87">
        <f t="shared" si="11"/>
        <v>0.1</v>
      </c>
      <c r="X17" s="88">
        <f t="shared" si="12"/>
        <v>7</v>
      </c>
      <c r="Y17" s="88"/>
      <c r="Z17" s="88">
        <v>7</v>
      </c>
      <c r="AA17" s="90">
        <f>IF(X17=1,100,(IF(X17=2,80,(IF(X17=3,65,(IF(X17=4,55,(IF(X17=5,51,(IF(X17=6,47,(IF(X17=7,43,(IF(X17=8,40,(IF(X17=9,37,(IF(X17=10,34,(IF(X17=11,31,(IF(X17=12,28,(IF(X17=13,26,(IF(X17=14,24,(IF(X17=15,22,(IF(X17=16,20,(IF(X17=17,18,(IF(X17=18,16,(IF(X17=19,14,(IF(X17=20,12,(IF(X17=21,10,(IF(X17=22,9,(IF(X17=23,8,(IF(X17=24,7,(IF(X17=25,6,(IF(X17=26,5,(IF(X17=27,4,(IF(X17=28,3,(IF(X17=29,2,(IF(X17=30,1,0)))))))))))))))))))))))))))))))))))))))))))))))))))))))))))</f>
        <v>43</v>
      </c>
      <c r="AC17" s="95"/>
      <c r="AD17" s="95"/>
      <c r="AE17" s="95"/>
      <c r="AF17" s="95"/>
      <c r="AG17" s="95"/>
      <c r="AH17" s="95"/>
      <c r="AI17" s="95"/>
      <c r="AJ17" s="95"/>
      <c r="AK17" s="95"/>
    </row>
    <row r="18" spans="1:37" s="85" customFormat="1" x14ac:dyDescent="0.3">
      <c r="A18" s="10">
        <v>8</v>
      </c>
      <c r="B18" s="64">
        <v>92</v>
      </c>
      <c r="C18" s="69" t="s">
        <v>94</v>
      </c>
      <c r="D18" s="65" t="s">
        <v>50</v>
      </c>
      <c r="E18" s="77">
        <v>2003</v>
      </c>
      <c r="F18" s="55">
        <v>50</v>
      </c>
      <c r="G18" s="56"/>
      <c r="H18" s="51">
        <f t="shared" si="0"/>
        <v>50.1</v>
      </c>
      <c r="I18" s="51">
        <f t="shared" si="1"/>
        <v>0.1</v>
      </c>
      <c r="J18" s="47">
        <f t="shared" si="2"/>
        <v>1</v>
      </c>
      <c r="K18" s="53">
        <f t="shared" si="3"/>
        <v>6</v>
      </c>
      <c r="L18" s="52">
        <v>25</v>
      </c>
      <c r="M18" s="46" t="s">
        <v>79</v>
      </c>
      <c r="N18" s="51">
        <f t="shared" si="4"/>
        <v>25.2</v>
      </c>
      <c r="O18" s="51">
        <f t="shared" si="5"/>
        <v>0.2</v>
      </c>
      <c r="P18" s="49">
        <f t="shared" si="6"/>
        <v>8</v>
      </c>
      <c r="Q18" s="53">
        <f t="shared" si="7"/>
        <v>8</v>
      </c>
      <c r="R18" s="44">
        <f t="shared" si="8"/>
        <v>6.9282032302755088</v>
      </c>
      <c r="S18" s="50">
        <f t="shared" si="9"/>
        <v>8</v>
      </c>
      <c r="T18" s="86">
        <v>29</v>
      </c>
      <c r="U18" s="89" t="s">
        <v>79</v>
      </c>
      <c r="V18" s="87">
        <f t="shared" si="10"/>
        <v>29.2</v>
      </c>
      <c r="W18" s="87">
        <f t="shared" si="11"/>
        <v>0.2</v>
      </c>
      <c r="X18" s="88">
        <f t="shared" si="12"/>
        <v>8</v>
      </c>
      <c r="Y18" s="88"/>
      <c r="Z18" s="88">
        <v>8</v>
      </c>
      <c r="AA18" s="90">
        <f>IF(X18=1,100,(IF(X18=2,80,(IF(X18=3,65,(IF(X18=4,55,(IF(X18=5,51,(IF(X18=6,47,(IF(X18=7,43,(IF(X18=8,40,(IF(X18=9,37,(IF(X18=10,34,(IF(X18=11,31,(IF(X18=12,28,(IF(X18=13,26,(IF(X18=14,24,(IF(X18=15,22,(IF(X18=16,20,(IF(X18=17,18,(IF(X18=18,16,(IF(X18=19,14,(IF(X18=20,12,(IF(X18=21,10,(IF(X18=22,9,(IF(X18=23,8,(IF(X18=24,7,(IF(X18=25,6,(IF(X18=26,5,(IF(X18=27,4,(IF(X18=28,3,(IF(X18=29,2,(IF(X18=30,1,0)))))))))))))))))))))))))))))))))))))))))))))))))))))))))))</f>
        <v>40</v>
      </c>
      <c r="AC18" s="95"/>
      <c r="AD18" s="95"/>
      <c r="AE18" s="95"/>
      <c r="AF18" s="95"/>
      <c r="AG18" s="95"/>
      <c r="AH18" s="95"/>
      <c r="AI18" s="95"/>
      <c r="AJ18" s="95"/>
      <c r="AK18" s="95"/>
    </row>
    <row r="19" spans="1:37" s="85" customFormat="1" x14ac:dyDescent="0.3">
      <c r="A19" s="10">
        <v>9</v>
      </c>
      <c r="B19" s="64">
        <v>95</v>
      </c>
      <c r="C19" s="69" t="s">
        <v>148</v>
      </c>
      <c r="D19" s="65" t="s">
        <v>57</v>
      </c>
      <c r="E19" s="70">
        <v>2006</v>
      </c>
      <c r="F19" s="55">
        <v>50</v>
      </c>
      <c r="G19" s="56"/>
      <c r="H19" s="51">
        <f t="shared" si="0"/>
        <v>50.1</v>
      </c>
      <c r="I19" s="51">
        <f t="shared" si="1"/>
        <v>0.1</v>
      </c>
      <c r="J19" s="47">
        <f t="shared" si="2"/>
        <v>1</v>
      </c>
      <c r="K19" s="53">
        <f t="shared" si="3"/>
        <v>6</v>
      </c>
      <c r="L19" s="52">
        <v>24</v>
      </c>
      <c r="M19" s="51"/>
      <c r="N19" s="51">
        <f t="shared" si="4"/>
        <v>24.1</v>
      </c>
      <c r="O19" s="51">
        <f t="shared" si="5"/>
        <v>0.1</v>
      </c>
      <c r="P19" s="49">
        <f t="shared" si="6"/>
        <v>10</v>
      </c>
      <c r="Q19" s="53">
        <f t="shared" si="7"/>
        <v>10</v>
      </c>
      <c r="R19" s="44">
        <f t="shared" si="8"/>
        <v>7.745966692414834</v>
      </c>
      <c r="S19" s="50">
        <f t="shared" si="9"/>
        <v>10</v>
      </c>
      <c r="T19" s="86">
        <v>23</v>
      </c>
      <c r="U19" s="89" t="s">
        <v>79</v>
      </c>
      <c r="V19" s="87">
        <f t="shared" si="10"/>
        <v>23.2</v>
      </c>
      <c r="W19" s="87">
        <f t="shared" si="11"/>
        <v>0.2</v>
      </c>
      <c r="X19" s="88">
        <f t="shared" si="12"/>
        <v>9</v>
      </c>
      <c r="Y19" s="88"/>
      <c r="Z19" s="88">
        <v>9</v>
      </c>
      <c r="AA19" s="90">
        <f>IF(X19=1,100,(IF(X19=2,80,(IF(X19=3,65,(IF(X19=4,55,(IF(X19=5,51,(IF(X19=6,47,(IF(X19=7,43,(IF(X19=8,40,(IF(X19=9,37,(IF(X19=10,34,(IF(X19=11,31,(IF(X19=12,28,(IF(X19=13,26,(IF(X19=14,24,(IF(X19=15,22,(IF(X19=16,20,(IF(X19=17,18,(IF(X19=18,16,(IF(X19=19,14,(IF(X19=20,12,(IF(X19=21,10,(IF(X19=22,9,(IF(X19=23,8,(IF(X19=24,7,(IF(X19=25,6,(IF(X19=26,5,(IF(X19=27,4,(IF(X19=28,3,(IF(X19=29,2,(IF(X19=30,1,0)))))))))))))))))))))))))))))))))))))))))))))))))))))))))))</f>
        <v>37</v>
      </c>
      <c r="AC19" s="95"/>
      <c r="AD19" s="95"/>
      <c r="AE19" s="95"/>
      <c r="AF19" s="95"/>
      <c r="AG19" s="95"/>
      <c r="AH19" s="95"/>
      <c r="AI19" s="95"/>
      <c r="AJ19" s="95"/>
      <c r="AK19" s="95"/>
    </row>
    <row r="20" spans="1:37" s="85" customFormat="1" x14ac:dyDescent="0.3">
      <c r="A20" s="10">
        <v>10</v>
      </c>
      <c r="B20" s="64">
        <v>82</v>
      </c>
      <c r="C20" s="69" t="s">
        <v>48</v>
      </c>
      <c r="D20" s="65" t="s">
        <v>50</v>
      </c>
      <c r="E20" s="77">
        <v>2007</v>
      </c>
      <c r="F20" s="55">
        <v>50</v>
      </c>
      <c r="G20" s="56"/>
      <c r="H20" s="51">
        <f t="shared" si="0"/>
        <v>50.1</v>
      </c>
      <c r="I20" s="51">
        <f t="shared" si="1"/>
        <v>0.1</v>
      </c>
      <c r="J20" s="47">
        <f t="shared" si="2"/>
        <v>1</v>
      </c>
      <c r="K20" s="53">
        <f t="shared" si="3"/>
        <v>6</v>
      </c>
      <c r="L20" s="52">
        <v>16</v>
      </c>
      <c r="M20" s="46" t="s">
        <v>79</v>
      </c>
      <c r="N20" s="51">
        <f t="shared" si="4"/>
        <v>16.2</v>
      </c>
      <c r="O20" s="51">
        <f t="shared" si="5"/>
        <v>0.2</v>
      </c>
      <c r="P20" s="49">
        <f t="shared" si="6"/>
        <v>11</v>
      </c>
      <c r="Q20" s="53">
        <f t="shared" si="7"/>
        <v>11</v>
      </c>
      <c r="R20" s="44">
        <f t="shared" si="8"/>
        <v>8.1240384046359608</v>
      </c>
      <c r="S20" s="50">
        <f t="shared" si="9"/>
        <v>11</v>
      </c>
      <c r="T20" s="86">
        <v>23</v>
      </c>
      <c r="U20" s="89" t="s">
        <v>79</v>
      </c>
      <c r="V20" s="87">
        <f t="shared" si="10"/>
        <v>23.2</v>
      </c>
      <c r="W20" s="87">
        <f t="shared" si="11"/>
        <v>0.2</v>
      </c>
      <c r="X20" s="88">
        <f t="shared" si="12"/>
        <v>9</v>
      </c>
      <c r="Y20" s="88"/>
      <c r="Z20" s="88">
        <v>10</v>
      </c>
      <c r="AA20" s="90">
        <v>34</v>
      </c>
      <c r="AC20" s="98"/>
      <c r="AD20" s="98"/>
      <c r="AE20" s="98"/>
      <c r="AF20" s="98"/>
      <c r="AG20" s="98"/>
      <c r="AH20" s="98"/>
      <c r="AI20" s="98"/>
      <c r="AJ20" s="98"/>
      <c r="AK20" s="98"/>
    </row>
    <row r="21" spans="1:37" x14ac:dyDescent="0.3">
      <c r="A21" s="10">
        <v>11</v>
      </c>
      <c r="B21" s="64">
        <v>44</v>
      </c>
      <c r="C21" s="69" t="s">
        <v>89</v>
      </c>
      <c r="D21" s="65" t="s">
        <v>88</v>
      </c>
      <c r="E21" s="77">
        <v>2006</v>
      </c>
      <c r="F21" s="55">
        <v>50</v>
      </c>
      <c r="G21" s="56"/>
      <c r="H21" s="51">
        <f t="shared" si="0"/>
        <v>50.1</v>
      </c>
      <c r="I21" s="51">
        <f t="shared" si="1"/>
        <v>0.1</v>
      </c>
      <c r="J21" s="47">
        <f t="shared" si="2"/>
        <v>1</v>
      </c>
      <c r="K21" s="53">
        <f t="shared" si="3"/>
        <v>6</v>
      </c>
      <c r="L21" s="52">
        <v>25</v>
      </c>
      <c r="M21" s="51"/>
      <c r="N21" s="51">
        <f t="shared" si="4"/>
        <v>25.1</v>
      </c>
      <c r="O21" s="51">
        <f t="shared" si="5"/>
        <v>0.1</v>
      </c>
      <c r="P21" s="49">
        <f t="shared" si="6"/>
        <v>9</v>
      </c>
      <c r="Q21" s="53">
        <f t="shared" si="7"/>
        <v>9</v>
      </c>
      <c r="R21" s="44">
        <f t="shared" si="8"/>
        <v>7.3484692283495345</v>
      </c>
      <c r="S21" s="50">
        <f t="shared" si="9"/>
        <v>9</v>
      </c>
      <c r="T21" s="86">
        <v>23</v>
      </c>
      <c r="U21" s="89"/>
      <c r="V21" s="87">
        <f t="shared" si="10"/>
        <v>23.1</v>
      </c>
      <c r="W21" s="87">
        <f t="shared" si="11"/>
        <v>0.1</v>
      </c>
      <c r="X21" s="88">
        <f t="shared" si="12"/>
        <v>11</v>
      </c>
      <c r="Y21" s="88"/>
      <c r="Z21" s="88">
        <v>11</v>
      </c>
      <c r="AA21" s="90">
        <f>IF(X21=1,100,(IF(X21=2,80,(IF(X21=3,65,(IF(X21=4,55,(IF(X21=5,51,(IF(X21=6,47,(IF(X21=7,43,(IF(X21=8,40,(IF(X21=9,37,(IF(X21=10,34,(IF(X21=11,31,(IF(X21=12,28,(IF(X21=13,26,(IF(X21=14,24,(IF(X21=15,22,(IF(X21=16,20,(IF(X21=17,18,(IF(X21=18,16,(IF(X21=19,14,(IF(X21=20,12,(IF(X21=21,10,(IF(X21=22,9,(IF(X21=23,8,(IF(X21=24,7,(IF(X21=25,6,(IF(X21=26,5,(IF(X21=27,4,(IF(X21=28,3,(IF(X21=29,2,(IF(X21=30,1,0)))))))))))))))))))))))))))))))))))))))))))))))))))))))))))</f>
        <v>31</v>
      </c>
    </row>
  </sheetData>
  <autoFilter ref="B10:X10">
    <sortState ref="B11:X21">
      <sortCondition ref="X10"/>
    </sortState>
  </autoFilter>
  <sortState ref="A11:Y21">
    <sortCondition ref="X11:X21"/>
    <sortCondition ref="S11:S21"/>
  </sortState>
  <mergeCells count="7">
    <mergeCell ref="A1:X1"/>
    <mergeCell ref="AC1:AK15"/>
    <mergeCell ref="A3:X3"/>
    <mergeCell ref="A5:X5"/>
    <mergeCell ref="F10:G10"/>
    <mergeCell ref="L10:M10"/>
    <mergeCell ref="T10:U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7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"/>
  <sheetViews>
    <sheetView zoomScaleNormal="100" workbookViewId="0">
      <selection activeCell="Y20" sqref="Y20"/>
    </sheetView>
  </sheetViews>
  <sheetFormatPr defaultRowHeight="15" x14ac:dyDescent="0.3"/>
  <cols>
    <col min="1" max="1" width="4.28515625" style="3" customWidth="1"/>
    <col min="2" max="2" width="4.42578125" style="3" customWidth="1"/>
    <col min="3" max="3" width="21.42578125" style="3" customWidth="1"/>
    <col min="4" max="4" width="23.42578125" style="3" customWidth="1"/>
    <col min="5" max="5" width="6.140625" style="3" customWidth="1"/>
    <col min="6" max="6" width="6" style="3" customWidth="1"/>
    <col min="7" max="7" width="2.5703125" style="3" customWidth="1"/>
    <col min="8" max="9" width="7" style="3" hidden="1" customWidth="1"/>
    <col min="10" max="10" width="6.42578125" style="3" customWidth="1"/>
    <col min="11" max="11" width="7.85546875" style="3" customWidth="1"/>
    <col min="12" max="12" width="5.140625" style="3" customWidth="1"/>
    <col min="13" max="13" width="3.5703125" style="3" customWidth="1"/>
    <col min="14" max="14" width="8.7109375" style="3" hidden="1" customWidth="1"/>
    <col min="15" max="15" width="8.7109375" style="4" hidden="1" customWidth="1"/>
    <col min="16" max="16" width="6.5703125" style="4" customWidth="1"/>
    <col min="17" max="17" width="7.28515625" style="3" customWidth="1"/>
    <col min="18" max="18" width="7" style="4" customWidth="1"/>
    <col min="19" max="19" width="7" style="3" customWidth="1"/>
    <col min="20" max="20" width="4.85546875" style="3" customWidth="1"/>
    <col min="21" max="21" width="2.85546875" style="3" customWidth="1"/>
    <col min="22" max="22" width="8" style="3" hidden="1" customWidth="1"/>
    <col min="23" max="24" width="8" style="4" hidden="1" customWidth="1"/>
    <col min="25" max="26" width="8" style="4" customWidth="1"/>
    <col min="27" max="27" width="7.42578125" style="3" customWidth="1"/>
    <col min="28" max="28" width="6.85546875" style="3" customWidth="1"/>
    <col min="29" max="16384" width="9.140625" style="3"/>
  </cols>
  <sheetData>
    <row r="1" spans="1:37" s="34" customFormat="1" ht="26.25" customHeight="1" x14ac:dyDescent="0.35">
      <c r="A1" s="172" t="s">
        <v>20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6"/>
      <c r="U1" s="176"/>
      <c r="V1" s="176"/>
      <c r="W1" s="176"/>
      <c r="X1" s="176"/>
      <c r="Y1" s="97"/>
      <c r="Z1" s="97"/>
      <c r="AC1" s="193" t="s">
        <v>40</v>
      </c>
      <c r="AD1" s="194"/>
      <c r="AE1" s="194"/>
      <c r="AF1" s="194"/>
      <c r="AG1" s="194"/>
      <c r="AH1" s="194"/>
      <c r="AI1" s="194"/>
      <c r="AJ1" s="194"/>
      <c r="AK1" s="195"/>
    </row>
    <row r="2" spans="1:37" s="35" customFormat="1" ht="10.5" customHeight="1" x14ac:dyDescent="0.2">
      <c r="AC2" s="196"/>
      <c r="AD2" s="197"/>
      <c r="AE2" s="197"/>
      <c r="AF2" s="197"/>
      <c r="AG2" s="197"/>
      <c r="AH2" s="197"/>
      <c r="AI2" s="197"/>
      <c r="AJ2" s="197"/>
      <c r="AK2" s="198"/>
    </row>
    <row r="3" spans="1:37" s="35" customFormat="1" ht="27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97"/>
      <c r="Z3" s="97"/>
      <c r="AC3" s="196"/>
      <c r="AD3" s="197"/>
      <c r="AE3" s="197"/>
      <c r="AF3" s="197"/>
      <c r="AG3" s="197"/>
      <c r="AH3" s="197"/>
      <c r="AI3" s="197"/>
      <c r="AJ3" s="197"/>
      <c r="AK3" s="198"/>
    </row>
    <row r="4" spans="1:37" s="35" customFormat="1" ht="9.75" customHeight="1" thickBot="1" x14ac:dyDescent="0.25">
      <c r="AC4" s="196"/>
      <c r="AD4" s="197"/>
      <c r="AE4" s="197"/>
      <c r="AF4" s="197"/>
      <c r="AG4" s="197"/>
      <c r="AH4" s="197"/>
      <c r="AI4" s="197"/>
      <c r="AJ4" s="197"/>
      <c r="AK4" s="198"/>
    </row>
    <row r="5" spans="1:37" customFormat="1" ht="26.25" customHeight="1" thickBot="1" x14ac:dyDescent="0.25">
      <c r="A5" s="177" t="s">
        <v>58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9"/>
      <c r="Y5" s="84"/>
      <c r="Z5" s="84"/>
      <c r="AC5" s="196"/>
      <c r="AD5" s="197"/>
      <c r="AE5" s="197"/>
      <c r="AF5" s="197"/>
      <c r="AG5" s="197"/>
      <c r="AH5" s="197"/>
      <c r="AI5" s="197"/>
      <c r="AJ5" s="197"/>
      <c r="AK5" s="198"/>
    </row>
    <row r="6" spans="1:37" ht="10.5" customHeight="1" x14ac:dyDescent="0.45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4"/>
      <c r="O6" s="26"/>
      <c r="P6" s="26"/>
      <c r="Q6" s="24"/>
      <c r="R6" s="26"/>
      <c r="S6" s="26"/>
      <c r="T6" s="25"/>
      <c r="U6" s="25"/>
      <c r="V6" s="24"/>
      <c r="W6" s="26"/>
      <c r="X6" s="26"/>
      <c r="Y6" s="26"/>
      <c r="Z6" s="26"/>
      <c r="AC6" s="196"/>
      <c r="AD6" s="197"/>
      <c r="AE6" s="197"/>
      <c r="AF6" s="197"/>
      <c r="AG6" s="197"/>
      <c r="AH6" s="197"/>
      <c r="AI6" s="197"/>
      <c r="AJ6" s="197"/>
      <c r="AK6" s="198"/>
    </row>
    <row r="7" spans="1:37" ht="20.25" customHeight="1" x14ac:dyDescent="0.35">
      <c r="A7" s="24"/>
      <c r="B7" s="24"/>
      <c r="C7" s="27" t="s">
        <v>10</v>
      </c>
      <c r="D7" s="28" t="s">
        <v>137</v>
      </c>
      <c r="E7" s="28"/>
      <c r="F7" s="28"/>
      <c r="G7" s="28"/>
      <c r="H7" s="28"/>
      <c r="I7" s="28"/>
      <c r="J7" s="28"/>
      <c r="K7" s="28"/>
      <c r="L7" s="28"/>
      <c r="M7" s="28"/>
      <c r="N7" s="29"/>
      <c r="O7" s="30"/>
      <c r="P7" s="26"/>
      <c r="Q7" s="24"/>
      <c r="R7" s="26"/>
      <c r="S7" s="26"/>
      <c r="T7" s="26"/>
      <c r="U7" s="26"/>
      <c r="V7" s="26"/>
      <c r="W7" s="26"/>
      <c r="X7" s="26"/>
      <c r="Y7" s="26"/>
      <c r="Z7" s="26"/>
      <c r="AC7" s="196"/>
      <c r="AD7" s="197"/>
      <c r="AE7" s="197"/>
      <c r="AF7" s="197"/>
      <c r="AG7" s="197"/>
      <c r="AH7" s="197"/>
      <c r="AI7" s="197"/>
      <c r="AJ7" s="197"/>
      <c r="AK7" s="198"/>
    </row>
    <row r="8" spans="1:37" ht="18" customHeight="1" x14ac:dyDescent="0.35">
      <c r="A8" s="24"/>
      <c r="B8" s="24"/>
      <c r="C8" s="27" t="s">
        <v>11</v>
      </c>
      <c r="D8" s="38">
        <f ca="1">NOW()</f>
        <v>41774.693680555552</v>
      </c>
      <c r="E8" s="38"/>
      <c r="F8" s="38"/>
      <c r="G8" s="38"/>
      <c r="H8" s="38"/>
      <c r="I8" s="38"/>
      <c r="J8" s="38"/>
      <c r="K8" s="38"/>
      <c r="L8" s="38"/>
      <c r="M8" s="38"/>
      <c r="N8" s="31"/>
      <c r="O8" s="32"/>
      <c r="P8" s="26"/>
      <c r="Q8" s="24"/>
      <c r="R8" s="26"/>
      <c r="S8" s="26"/>
      <c r="T8" s="26"/>
      <c r="U8" s="26"/>
      <c r="V8" s="26"/>
      <c r="W8" s="26"/>
      <c r="X8" s="26"/>
      <c r="Y8" s="26"/>
      <c r="Z8" s="26"/>
      <c r="AC8" s="196"/>
      <c r="AD8" s="197"/>
      <c r="AE8" s="197"/>
      <c r="AF8" s="197"/>
      <c r="AG8" s="197"/>
      <c r="AH8" s="197"/>
      <c r="AI8" s="197"/>
      <c r="AJ8" s="197"/>
      <c r="AK8" s="198"/>
    </row>
    <row r="9" spans="1:37" ht="14.25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/>
      <c r="P9" s="26"/>
      <c r="Q9" s="24"/>
      <c r="R9" s="26"/>
      <c r="S9" s="26"/>
      <c r="T9" s="24"/>
      <c r="U9" s="24"/>
      <c r="V9" s="24"/>
      <c r="W9" s="26"/>
      <c r="X9" s="26"/>
      <c r="Y9" s="26"/>
      <c r="Z9" s="26"/>
      <c r="AC9" s="196"/>
      <c r="AD9" s="197"/>
      <c r="AE9" s="197"/>
      <c r="AF9" s="197"/>
      <c r="AG9" s="197"/>
      <c r="AH9" s="197"/>
      <c r="AI9" s="197"/>
      <c r="AJ9" s="197"/>
      <c r="AK9" s="198"/>
    </row>
    <row r="10" spans="1:37" s="7" customFormat="1" ht="38.25" customHeight="1" x14ac:dyDescent="0.2">
      <c r="A10" s="54" t="s">
        <v>5</v>
      </c>
      <c r="B10" s="54" t="s">
        <v>6</v>
      </c>
      <c r="C10" s="43" t="s">
        <v>14</v>
      </c>
      <c r="D10" s="43" t="s">
        <v>13</v>
      </c>
      <c r="E10" s="43" t="s">
        <v>23</v>
      </c>
      <c r="F10" s="170" t="s">
        <v>16</v>
      </c>
      <c r="G10" s="192"/>
      <c r="H10" s="81" t="s">
        <v>24</v>
      </c>
      <c r="I10" s="81" t="s">
        <v>25</v>
      </c>
      <c r="J10" s="48" t="s">
        <v>2</v>
      </c>
      <c r="K10" s="48" t="s">
        <v>3</v>
      </c>
      <c r="L10" s="170" t="s">
        <v>15</v>
      </c>
      <c r="M10" s="192"/>
      <c r="N10" s="81" t="s">
        <v>26</v>
      </c>
      <c r="O10" s="81" t="s">
        <v>25</v>
      </c>
      <c r="P10" s="48" t="s">
        <v>2</v>
      </c>
      <c r="Q10" s="48" t="s">
        <v>3</v>
      </c>
      <c r="R10" s="48" t="s">
        <v>27</v>
      </c>
      <c r="S10" s="45" t="s">
        <v>12</v>
      </c>
      <c r="T10" s="170" t="s">
        <v>4</v>
      </c>
      <c r="U10" s="192"/>
      <c r="V10" s="81" t="s">
        <v>39</v>
      </c>
      <c r="W10" s="81" t="s">
        <v>25</v>
      </c>
      <c r="X10" s="48" t="s">
        <v>28</v>
      </c>
      <c r="Y10" s="48" t="s">
        <v>150</v>
      </c>
      <c r="Z10" s="48" t="s">
        <v>149</v>
      </c>
      <c r="AA10" s="54" t="s">
        <v>22</v>
      </c>
      <c r="AC10" s="196"/>
      <c r="AD10" s="197"/>
      <c r="AE10" s="197"/>
      <c r="AF10" s="197"/>
      <c r="AG10" s="197"/>
      <c r="AH10" s="197"/>
      <c r="AI10" s="197"/>
      <c r="AJ10" s="197"/>
      <c r="AK10" s="198"/>
    </row>
    <row r="11" spans="1:37" x14ac:dyDescent="0.3">
      <c r="A11" s="10">
        <v>1</v>
      </c>
      <c r="B11" s="64">
        <v>77</v>
      </c>
      <c r="C11" s="76" t="s">
        <v>52</v>
      </c>
      <c r="D11" s="76" t="s">
        <v>96</v>
      </c>
      <c r="E11" s="77">
        <v>2001</v>
      </c>
      <c r="F11" s="55">
        <v>50</v>
      </c>
      <c r="G11" s="56"/>
      <c r="H11" s="51">
        <f t="shared" ref="H11:H17" si="0">IF(F11="","",F11+I11)</f>
        <v>50.1</v>
      </c>
      <c r="I11" s="51">
        <f t="shared" ref="I11:I17" si="1">(IF(G11="+",0.2,IF(G11="-",0,0.1)))</f>
        <v>0.1</v>
      </c>
      <c r="J11" s="47">
        <f t="shared" ref="J11:J17" si="2">RANK(H11,H:H)</f>
        <v>1</v>
      </c>
      <c r="K11" s="53">
        <f t="shared" ref="K11:K17" si="3">((COUNTIF(J:J,J11))+1)/2+(J11-1)</f>
        <v>2</v>
      </c>
      <c r="L11" s="52">
        <v>50</v>
      </c>
      <c r="M11" s="46"/>
      <c r="N11" s="51">
        <f t="shared" ref="N11:N17" si="4">IF(L11="","",L11+O11)</f>
        <v>50.1</v>
      </c>
      <c r="O11" s="51">
        <f t="shared" ref="O11:O17" si="5">(IF(M11="+",0.2,IF(M11="-",0,0.1)))</f>
        <v>0.1</v>
      </c>
      <c r="P11" s="49">
        <f t="shared" ref="P11:P17" si="6">RANK(N11,N:N)</f>
        <v>1</v>
      </c>
      <c r="Q11" s="53">
        <f t="shared" ref="Q11:Q17" si="7">((COUNTIF(P:P,P11))+1)/2+(P11-1)</f>
        <v>2</v>
      </c>
      <c r="R11" s="44">
        <f t="shared" ref="R11:R17" si="8">SQRT(K11*Q11)</f>
        <v>2</v>
      </c>
      <c r="S11" s="50">
        <f t="shared" ref="S11:S17" si="9">RANK(R11,R:R,1)</f>
        <v>1</v>
      </c>
      <c r="T11" s="86">
        <v>50</v>
      </c>
      <c r="U11" s="89"/>
      <c r="V11" s="87">
        <f t="shared" ref="V11:V17" si="10">IF(T11="","",T11+W11)</f>
        <v>50.1</v>
      </c>
      <c r="W11" s="87">
        <f t="shared" ref="W11:W17" si="11">(IF(U11="+",0.2,IF(U11="-",0,0.1)))</f>
        <v>0.1</v>
      </c>
      <c r="X11" s="88">
        <f t="shared" ref="X11:X17" si="12">RANK(V11,V:V)</f>
        <v>1</v>
      </c>
      <c r="Y11" s="138">
        <v>2.4900000000000002</v>
      </c>
      <c r="Z11" s="88">
        <v>1</v>
      </c>
      <c r="AA11" s="90">
        <f>IF(X11=1,100,(IF(X11=2,80,(IF(X11=3,65,(IF(X11=4,55,(IF(X11=5,51,(IF(X11=6,47,(IF(X11=7,43,(IF(X11=8,40,(IF(X11=9,37,(IF(X11=10,34,(IF(X11=11,31,(IF(X11=12,28,(IF(X11=13,26,(IF(X11=14,24,(IF(X11=15,22,(IF(X11=16,20,(IF(X11=17,18,(IF(X11=18,16,(IF(X11=19,14,(IF(X11=20,12,(IF(X11=21,10,(IF(X11=22,9,(IF(X11=23,8,(IF(X11=24,7,(IF(X11=25,6,(IF(X11=26,5,(IF(X11=27,4,(IF(X11=28,3,(IF(X11=29,2,(IF(X11=30,1,0)))))))))))))))))))))))))))))))))))))))))))))))))))))))))))</f>
        <v>100</v>
      </c>
      <c r="AC11" s="196"/>
      <c r="AD11" s="197"/>
      <c r="AE11" s="197"/>
      <c r="AF11" s="197"/>
      <c r="AG11" s="197"/>
      <c r="AH11" s="197"/>
      <c r="AI11" s="197"/>
      <c r="AJ11" s="197"/>
      <c r="AK11" s="198"/>
    </row>
    <row r="12" spans="1:37" s="85" customFormat="1" x14ac:dyDescent="0.3">
      <c r="A12" s="10">
        <v>2</v>
      </c>
      <c r="B12" s="64">
        <v>49</v>
      </c>
      <c r="C12" s="69" t="s">
        <v>53</v>
      </c>
      <c r="D12" s="76" t="s">
        <v>86</v>
      </c>
      <c r="E12" s="77">
        <v>2001</v>
      </c>
      <c r="F12" s="55">
        <v>50</v>
      </c>
      <c r="G12" s="56"/>
      <c r="H12" s="51">
        <f t="shared" si="0"/>
        <v>50.1</v>
      </c>
      <c r="I12" s="51">
        <f t="shared" si="1"/>
        <v>0.1</v>
      </c>
      <c r="J12" s="47">
        <f t="shared" si="2"/>
        <v>1</v>
      </c>
      <c r="K12" s="53">
        <f t="shared" si="3"/>
        <v>2</v>
      </c>
      <c r="L12" s="52">
        <v>50</v>
      </c>
      <c r="M12" s="46"/>
      <c r="N12" s="51">
        <f t="shared" si="4"/>
        <v>50.1</v>
      </c>
      <c r="O12" s="51">
        <f t="shared" si="5"/>
        <v>0.1</v>
      </c>
      <c r="P12" s="49">
        <f t="shared" si="6"/>
        <v>1</v>
      </c>
      <c r="Q12" s="53">
        <f t="shared" si="7"/>
        <v>2</v>
      </c>
      <c r="R12" s="44">
        <f t="shared" si="8"/>
        <v>2</v>
      </c>
      <c r="S12" s="50">
        <f t="shared" si="9"/>
        <v>1</v>
      </c>
      <c r="T12" s="86">
        <v>50</v>
      </c>
      <c r="U12" s="89"/>
      <c r="V12" s="87">
        <f t="shared" si="10"/>
        <v>50.1</v>
      </c>
      <c r="W12" s="87">
        <f t="shared" si="11"/>
        <v>0.1</v>
      </c>
      <c r="X12" s="88">
        <f t="shared" si="12"/>
        <v>1</v>
      </c>
      <c r="Y12" s="138">
        <v>3.43</v>
      </c>
      <c r="Z12" s="88">
        <v>2</v>
      </c>
      <c r="AA12" s="90">
        <v>80</v>
      </c>
      <c r="AC12" s="196"/>
      <c r="AD12" s="197"/>
      <c r="AE12" s="197"/>
      <c r="AF12" s="197"/>
      <c r="AG12" s="197"/>
      <c r="AH12" s="197"/>
      <c r="AI12" s="197"/>
      <c r="AJ12" s="197"/>
      <c r="AK12" s="198"/>
    </row>
    <row r="13" spans="1:37" s="85" customFormat="1" x14ac:dyDescent="0.3">
      <c r="A13" s="10">
        <v>3</v>
      </c>
      <c r="B13" s="64">
        <v>78</v>
      </c>
      <c r="C13" s="69" t="s">
        <v>140</v>
      </c>
      <c r="D13" s="76" t="s">
        <v>96</v>
      </c>
      <c r="E13" s="70">
        <v>2001</v>
      </c>
      <c r="F13" s="55">
        <v>50</v>
      </c>
      <c r="G13" s="56"/>
      <c r="H13" s="51">
        <f t="shared" si="0"/>
        <v>50.1</v>
      </c>
      <c r="I13" s="51">
        <f t="shared" si="1"/>
        <v>0.1</v>
      </c>
      <c r="J13" s="47">
        <f t="shared" si="2"/>
        <v>1</v>
      </c>
      <c r="K13" s="53">
        <f t="shared" si="3"/>
        <v>2</v>
      </c>
      <c r="L13" s="52">
        <v>50</v>
      </c>
      <c r="M13" s="46"/>
      <c r="N13" s="51">
        <f t="shared" si="4"/>
        <v>50.1</v>
      </c>
      <c r="O13" s="51">
        <f t="shared" si="5"/>
        <v>0.1</v>
      </c>
      <c r="P13" s="49">
        <f t="shared" si="6"/>
        <v>1</v>
      </c>
      <c r="Q13" s="53">
        <f t="shared" si="7"/>
        <v>2</v>
      </c>
      <c r="R13" s="44">
        <f t="shared" si="8"/>
        <v>2</v>
      </c>
      <c r="S13" s="50">
        <f t="shared" si="9"/>
        <v>1</v>
      </c>
      <c r="T13" s="86">
        <v>38</v>
      </c>
      <c r="U13" s="89"/>
      <c r="V13" s="87">
        <f t="shared" si="10"/>
        <v>38.1</v>
      </c>
      <c r="W13" s="87">
        <f t="shared" si="11"/>
        <v>0.1</v>
      </c>
      <c r="X13" s="88">
        <f t="shared" si="12"/>
        <v>3</v>
      </c>
      <c r="Y13" s="138"/>
      <c r="Z13" s="88">
        <v>3</v>
      </c>
      <c r="AA13" s="90">
        <f>IF(X13=1,100,(IF(X13=2,80,(IF(X13=3,65,(IF(X13=4,55,(IF(X13=5,51,(IF(X13=6,47,(IF(X13=7,43,(IF(X13=8,40,(IF(X13=9,37,(IF(X13=10,34,(IF(X13=11,31,(IF(X13=12,28,(IF(X13=13,26,(IF(X13=14,24,(IF(X13=15,22,(IF(X13=16,20,(IF(X13=17,18,(IF(X13=18,16,(IF(X13=19,14,(IF(X13=20,12,(IF(X13=21,10,(IF(X13=22,9,(IF(X13=23,8,(IF(X13=24,7,(IF(X13=25,6,(IF(X13=26,5,(IF(X13=27,4,(IF(X13=28,3,(IF(X13=29,2,(IF(X13=30,1,0)))))))))))))))))))))))))))))))))))))))))))))))))))))))))))</f>
        <v>65</v>
      </c>
      <c r="AC13" s="196"/>
      <c r="AD13" s="197"/>
      <c r="AE13" s="197"/>
      <c r="AF13" s="197"/>
      <c r="AG13" s="197"/>
      <c r="AH13" s="197"/>
      <c r="AI13" s="197"/>
      <c r="AJ13" s="197"/>
      <c r="AK13" s="198"/>
    </row>
    <row r="14" spans="1:37" s="85" customFormat="1" x14ac:dyDescent="0.3">
      <c r="A14" s="10">
        <v>4</v>
      </c>
      <c r="B14" s="64">
        <v>79</v>
      </c>
      <c r="C14" s="69" t="s">
        <v>46</v>
      </c>
      <c r="D14" s="76" t="s">
        <v>96</v>
      </c>
      <c r="E14" s="77">
        <v>2002</v>
      </c>
      <c r="F14" s="55">
        <v>24</v>
      </c>
      <c r="G14" s="56" t="s">
        <v>79</v>
      </c>
      <c r="H14" s="51">
        <f t="shared" si="0"/>
        <v>24.2</v>
      </c>
      <c r="I14" s="51">
        <f t="shared" si="1"/>
        <v>0.2</v>
      </c>
      <c r="J14" s="47">
        <f t="shared" si="2"/>
        <v>6</v>
      </c>
      <c r="K14" s="53">
        <f t="shared" si="3"/>
        <v>6</v>
      </c>
      <c r="L14" s="52">
        <v>24</v>
      </c>
      <c r="M14" s="46"/>
      <c r="N14" s="51">
        <f t="shared" si="4"/>
        <v>24.1</v>
      </c>
      <c r="O14" s="51">
        <f t="shared" si="5"/>
        <v>0.1</v>
      </c>
      <c r="P14" s="49">
        <f t="shared" si="6"/>
        <v>6</v>
      </c>
      <c r="Q14" s="53">
        <f t="shared" si="7"/>
        <v>6</v>
      </c>
      <c r="R14" s="44">
        <f t="shared" si="8"/>
        <v>6</v>
      </c>
      <c r="S14" s="50">
        <f t="shared" si="9"/>
        <v>6</v>
      </c>
      <c r="T14" s="86">
        <v>20</v>
      </c>
      <c r="U14" s="89"/>
      <c r="V14" s="87">
        <f t="shared" si="10"/>
        <v>20.100000000000001</v>
      </c>
      <c r="W14" s="87">
        <f t="shared" si="11"/>
        <v>0.1</v>
      </c>
      <c r="X14" s="88">
        <f t="shared" si="12"/>
        <v>4</v>
      </c>
      <c r="Y14" s="138"/>
      <c r="Z14" s="88">
        <v>4</v>
      </c>
      <c r="AA14" s="90">
        <f>IF(X14=1,100,(IF(X14=2,80,(IF(X14=3,65,(IF(X14=4,55,(IF(X14=5,51,(IF(X14=6,47,(IF(X14=7,43,(IF(X14=8,40,(IF(X14=9,37,(IF(X14=10,34,(IF(X14=11,31,(IF(X14=12,28,(IF(X14=13,26,(IF(X14=14,24,(IF(X14=15,22,(IF(X14=16,20,(IF(X14=17,18,(IF(X14=18,16,(IF(X14=19,14,(IF(X14=20,12,(IF(X14=21,10,(IF(X14=22,9,(IF(X14=23,8,(IF(X14=24,7,(IF(X14=25,6,(IF(X14=26,5,(IF(X14=27,4,(IF(X14=28,3,(IF(X14=29,2,(IF(X14=30,1,0)))))))))))))))))))))))))))))))))))))))))))))))))))))))))))</f>
        <v>55</v>
      </c>
      <c r="AC14" s="196"/>
      <c r="AD14" s="197"/>
      <c r="AE14" s="197"/>
      <c r="AF14" s="197"/>
      <c r="AG14" s="197"/>
      <c r="AH14" s="197"/>
      <c r="AI14" s="197"/>
      <c r="AJ14" s="197"/>
      <c r="AK14" s="198"/>
    </row>
    <row r="15" spans="1:37" s="85" customFormat="1" x14ac:dyDescent="0.3">
      <c r="A15" s="10">
        <v>5</v>
      </c>
      <c r="B15" s="64">
        <v>99</v>
      </c>
      <c r="C15" s="76" t="s">
        <v>95</v>
      </c>
      <c r="D15" s="76" t="s">
        <v>86</v>
      </c>
      <c r="E15" s="77">
        <v>2002</v>
      </c>
      <c r="F15" s="55">
        <v>26</v>
      </c>
      <c r="G15" s="56" t="s">
        <v>79</v>
      </c>
      <c r="H15" s="51">
        <f t="shared" si="0"/>
        <v>26.2</v>
      </c>
      <c r="I15" s="51">
        <f t="shared" si="1"/>
        <v>0.2</v>
      </c>
      <c r="J15" s="47">
        <f t="shared" si="2"/>
        <v>5</v>
      </c>
      <c r="K15" s="53">
        <f t="shared" si="3"/>
        <v>5</v>
      </c>
      <c r="L15" s="52">
        <v>26</v>
      </c>
      <c r="M15" s="46"/>
      <c r="N15" s="51">
        <f t="shared" si="4"/>
        <v>26.1</v>
      </c>
      <c r="O15" s="51">
        <f t="shared" si="5"/>
        <v>0.1</v>
      </c>
      <c r="P15" s="49">
        <f t="shared" si="6"/>
        <v>5</v>
      </c>
      <c r="Q15" s="53">
        <f t="shared" si="7"/>
        <v>5</v>
      </c>
      <c r="R15" s="44">
        <f t="shared" si="8"/>
        <v>5</v>
      </c>
      <c r="S15" s="50">
        <f t="shared" si="9"/>
        <v>5</v>
      </c>
      <c r="T15" s="86">
        <v>18</v>
      </c>
      <c r="U15" s="89"/>
      <c r="V15" s="87">
        <f t="shared" si="10"/>
        <v>18.100000000000001</v>
      </c>
      <c r="W15" s="87">
        <f t="shared" si="11"/>
        <v>0.1</v>
      </c>
      <c r="X15" s="88">
        <f t="shared" si="12"/>
        <v>5</v>
      </c>
      <c r="Y15" s="138"/>
      <c r="Z15" s="88">
        <v>5</v>
      </c>
      <c r="AA15" s="90">
        <f>IF(X15=1,100,(IF(X15=2,80,(IF(X15=3,65,(IF(X15=4,55,(IF(X15=5,51,(IF(X15=6,47,(IF(X15=7,43,(IF(X15=8,40,(IF(X15=9,37,(IF(X15=10,34,(IF(X15=11,31,(IF(X15=12,28,(IF(X15=13,26,(IF(X15=14,24,(IF(X15=15,22,(IF(X15=16,20,(IF(X15=17,18,(IF(X15=18,16,(IF(X15=19,14,(IF(X15=20,12,(IF(X15=21,10,(IF(X15=22,9,(IF(X15=23,8,(IF(X15=24,7,(IF(X15=25,6,(IF(X15=26,5,(IF(X15=27,4,(IF(X15=28,3,(IF(X15=29,2,(IF(X15=30,1,0)))))))))))))))))))))))))))))))))))))))))))))))))))))))))))</f>
        <v>51</v>
      </c>
      <c r="AC15" s="196"/>
      <c r="AD15" s="197"/>
      <c r="AE15" s="197"/>
      <c r="AF15" s="197"/>
      <c r="AG15" s="197"/>
      <c r="AH15" s="197"/>
      <c r="AI15" s="197"/>
      <c r="AJ15" s="197"/>
      <c r="AK15" s="198"/>
    </row>
    <row r="16" spans="1:37" s="85" customFormat="1" x14ac:dyDescent="0.3">
      <c r="A16" s="10">
        <v>6</v>
      </c>
      <c r="B16" s="64">
        <v>57</v>
      </c>
      <c r="C16" s="76" t="s">
        <v>45</v>
      </c>
      <c r="D16" s="76" t="s">
        <v>87</v>
      </c>
      <c r="E16" s="77">
        <v>2002</v>
      </c>
      <c r="F16" s="55">
        <v>29</v>
      </c>
      <c r="G16" s="56" t="s">
        <v>79</v>
      </c>
      <c r="H16" s="51">
        <f t="shared" si="0"/>
        <v>29.2</v>
      </c>
      <c r="I16" s="51">
        <f t="shared" si="1"/>
        <v>0.2</v>
      </c>
      <c r="J16" s="47">
        <f t="shared" si="2"/>
        <v>4</v>
      </c>
      <c r="K16" s="53">
        <f t="shared" si="3"/>
        <v>4</v>
      </c>
      <c r="L16" s="52">
        <v>32</v>
      </c>
      <c r="M16" s="46"/>
      <c r="N16" s="51">
        <f t="shared" si="4"/>
        <v>32.1</v>
      </c>
      <c r="O16" s="51">
        <f t="shared" si="5"/>
        <v>0.1</v>
      </c>
      <c r="P16" s="49">
        <f t="shared" si="6"/>
        <v>4</v>
      </c>
      <c r="Q16" s="53">
        <f t="shared" si="7"/>
        <v>4</v>
      </c>
      <c r="R16" s="44">
        <f t="shared" si="8"/>
        <v>4</v>
      </c>
      <c r="S16" s="50">
        <f t="shared" si="9"/>
        <v>4</v>
      </c>
      <c r="T16" s="86">
        <v>16</v>
      </c>
      <c r="U16" s="89" t="s">
        <v>79</v>
      </c>
      <c r="V16" s="87">
        <f t="shared" si="10"/>
        <v>16.2</v>
      </c>
      <c r="W16" s="87">
        <f t="shared" si="11"/>
        <v>0.2</v>
      </c>
      <c r="X16" s="88">
        <f t="shared" si="12"/>
        <v>6</v>
      </c>
      <c r="Y16" s="138"/>
      <c r="Z16" s="88">
        <v>6</v>
      </c>
      <c r="AA16" s="90">
        <f t="shared" ref="AA16:AA17" si="13">IF(X16=1,100,(IF(X16=2,80,(IF(X16=3,65,(IF(X16=4,55,(IF(X16=5,51,(IF(X16=6,47,(IF(X16=7,43,(IF(X16=8,40,(IF(X16=9,37,(IF(X16=10,34,(IF(X16=11,31,(IF(X16=12,28,(IF(X16=13,26,(IF(X16=14,24,(IF(X16=15,22,(IF(X16=16,20,(IF(X16=17,18,(IF(X16=18,16,(IF(X16=19,14,(IF(X16=20,12,(IF(X16=21,10,(IF(X16=22,9,(IF(X16=23,8,(IF(X16=24,7,(IF(X16=25,6,(IF(X16=26,5,(IF(X16=27,4,(IF(X16=28,3,(IF(X16=29,2,(IF(X16=30,1,0)))))))))))))))))))))))))))))))))))))))))))))))))))))))))))</f>
        <v>47</v>
      </c>
      <c r="AC16" s="199"/>
      <c r="AD16" s="200"/>
      <c r="AE16" s="200"/>
      <c r="AF16" s="200"/>
      <c r="AG16" s="200"/>
      <c r="AH16" s="200"/>
      <c r="AI16" s="200"/>
      <c r="AJ16" s="200"/>
      <c r="AK16" s="201"/>
    </row>
    <row r="17" spans="1:27" s="85" customFormat="1" x14ac:dyDescent="0.3">
      <c r="A17" s="10">
        <v>7</v>
      </c>
      <c r="B17" s="64">
        <v>76</v>
      </c>
      <c r="C17" s="69" t="s">
        <v>139</v>
      </c>
      <c r="D17" s="76" t="s">
        <v>96</v>
      </c>
      <c r="E17" s="77">
        <v>2002</v>
      </c>
      <c r="F17" s="55">
        <v>24</v>
      </c>
      <c r="G17" s="56"/>
      <c r="H17" s="51">
        <f t="shared" si="0"/>
        <v>24.1</v>
      </c>
      <c r="I17" s="51">
        <f t="shared" si="1"/>
        <v>0.1</v>
      </c>
      <c r="J17" s="47">
        <f t="shared" si="2"/>
        <v>7</v>
      </c>
      <c r="K17" s="53">
        <f t="shared" si="3"/>
        <v>7</v>
      </c>
      <c r="L17" s="52">
        <v>23</v>
      </c>
      <c r="M17" s="46"/>
      <c r="N17" s="51">
        <f t="shared" si="4"/>
        <v>23.1</v>
      </c>
      <c r="O17" s="51">
        <f t="shared" si="5"/>
        <v>0.1</v>
      </c>
      <c r="P17" s="49">
        <f t="shared" si="6"/>
        <v>7</v>
      </c>
      <c r="Q17" s="53">
        <f t="shared" si="7"/>
        <v>7</v>
      </c>
      <c r="R17" s="44">
        <f t="shared" si="8"/>
        <v>7</v>
      </c>
      <c r="S17" s="50">
        <f t="shared" si="9"/>
        <v>7</v>
      </c>
      <c r="T17" s="86">
        <v>15</v>
      </c>
      <c r="U17" s="89" t="s">
        <v>79</v>
      </c>
      <c r="V17" s="87">
        <f t="shared" si="10"/>
        <v>15.2</v>
      </c>
      <c r="W17" s="87">
        <f t="shared" si="11"/>
        <v>0.2</v>
      </c>
      <c r="X17" s="88">
        <f t="shared" si="12"/>
        <v>7</v>
      </c>
      <c r="Y17" s="138"/>
      <c r="Z17" s="88">
        <v>7</v>
      </c>
      <c r="AA17" s="90">
        <f t="shared" si="13"/>
        <v>43</v>
      </c>
    </row>
  </sheetData>
  <autoFilter ref="B10:X10">
    <sortState ref="B11:X17">
      <sortCondition ref="X10"/>
    </sortState>
  </autoFilter>
  <mergeCells count="7">
    <mergeCell ref="AC1:AK16"/>
    <mergeCell ref="A1:X1"/>
    <mergeCell ref="A3:X3"/>
    <mergeCell ref="A5:X5"/>
    <mergeCell ref="F10:G10"/>
    <mergeCell ref="L10:M10"/>
    <mergeCell ref="T10:U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7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1"/>
  <sheetViews>
    <sheetView zoomScaleNormal="100" workbookViewId="0">
      <selection activeCell="L27" sqref="L27"/>
    </sheetView>
  </sheetViews>
  <sheetFormatPr defaultRowHeight="15" x14ac:dyDescent="0.3"/>
  <cols>
    <col min="1" max="1" width="4.28515625" style="3" customWidth="1"/>
    <col min="2" max="2" width="4.42578125" style="3" customWidth="1"/>
    <col min="3" max="3" width="21.42578125" style="3" customWidth="1"/>
    <col min="4" max="4" width="23.42578125" style="3" customWidth="1"/>
    <col min="5" max="5" width="6.140625" style="3" customWidth="1"/>
    <col min="6" max="6" width="6" style="3" customWidth="1"/>
    <col min="7" max="7" width="2.5703125" style="3" customWidth="1"/>
    <col min="8" max="9" width="7" style="3" hidden="1" customWidth="1"/>
    <col min="10" max="10" width="6.42578125" style="3" customWidth="1"/>
    <col min="11" max="11" width="7.85546875" style="3" customWidth="1"/>
    <col min="12" max="12" width="5.140625" style="3" customWidth="1"/>
    <col min="13" max="13" width="3.5703125" style="3" customWidth="1"/>
    <col min="14" max="14" width="8.7109375" style="3" hidden="1" customWidth="1"/>
    <col min="15" max="15" width="8.7109375" style="4" hidden="1" customWidth="1"/>
    <col min="16" max="16" width="6.5703125" style="4" customWidth="1"/>
    <col min="17" max="17" width="7.28515625" style="3" customWidth="1"/>
    <col min="18" max="18" width="7" style="4" customWidth="1"/>
    <col min="19" max="19" width="7" style="3" customWidth="1"/>
    <col min="20" max="20" width="4.85546875" style="3" customWidth="1"/>
    <col min="21" max="21" width="2.85546875" style="3" customWidth="1"/>
    <col min="22" max="22" width="8" style="3" hidden="1" customWidth="1"/>
    <col min="23" max="24" width="8" style="4" hidden="1" customWidth="1"/>
    <col min="25" max="27" width="8" style="4" customWidth="1"/>
    <col min="28" max="28" width="7.42578125" style="3" customWidth="1"/>
    <col min="29" max="29" width="6.85546875" style="3" customWidth="1"/>
    <col min="30" max="16384" width="9.140625" style="3"/>
  </cols>
  <sheetData>
    <row r="1" spans="1:38" s="34" customFormat="1" ht="26.25" customHeight="1" x14ac:dyDescent="0.35">
      <c r="A1" s="172" t="s">
        <v>20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6"/>
      <c r="U1" s="176"/>
      <c r="V1" s="176"/>
      <c r="W1" s="176"/>
      <c r="X1" s="176"/>
      <c r="Y1" s="97"/>
      <c r="Z1" s="97"/>
      <c r="AA1" s="97"/>
      <c r="AD1" s="193" t="s">
        <v>40</v>
      </c>
      <c r="AE1" s="194"/>
      <c r="AF1" s="194"/>
      <c r="AG1" s="194"/>
      <c r="AH1" s="194"/>
      <c r="AI1" s="194"/>
      <c r="AJ1" s="194"/>
      <c r="AK1" s="194"/>
      <c r="AL1" s="195"/>
    </row>
    <row r="2" spans="1:38" s="35" customFormat="1" ht="10.5" customHeight="1" x14ac:dyDescent="0.2">
      <c r="AD2" s="196"/>
      <c r="AE2" s="197"/>
      <c r="AF2" s="197"/>
      <c r="AG2" s="197"/>
      <c r="AH2" s="197"/>
      <c r="AI2" s="197"/>
      <c r="AJ2" s="197"/>
      <c r="AK2" s="197"/>
      <c r="AL2" s="198"/>
    </row>
    <row r="3" spans="1:38" s="35" customFormat="1" ht="27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97"/>
      <c r="Z3" s="97"/>
      <c r="AA3" s="97"/>
      <c r="AD3" s="196"/>
      <c r="AE3" s="197"/>
      <c r="AF3" s="197"/>
      <c r="AG3" s="197"/>
      <c r="AH3" s="197"/>
      <c r="AI3" s="197"/>
      <c r="AJ3" s="197"/>
      <c r="AK3" s="197"/>
      <c r="AL3" s="198"/>
    </row>
    <row r="4" spans="1:38" s="35" customFormat="1" ht="9.75" customHeight="1" thickBot="1" x14ac:dyDescent="0.25">
      <c r="AD4" s="196"/>
      <c r="AE4" s="197"/>
      <c r="AF4" s="197"/>
      <c r="AG4" s="197"/>
      <c r="AH4" s="197"/>
      <c r="AI4" s="197"/>
      <c r="AJ4" s="197"/>
      <c r="AK4" s="197"/>
      <c r="AL4" s="198"/>
    </row>
    <row r="5" spans="1:38" customFormat="1" ht="26.25" customHeight="1" thickBot="1" x14ac:dyDescent="0.25">
      <c r="A5" s="177" t="s">
        <v>60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9"/>
      <c r="Y5" s="84"/>
      <c r="Z5" s="84"/>
      <c r="AA5" s="84"/>
      <c r="AD5" s="196"/>
      <c r="AE5" s="197"/>
      <c r="AF5" s="197"/>
      <c r="AG5" s="197"/>
      <c r="AH5" s="197"/>
      <c r="AI5" s="197"/>
      <c r="AJ5" s="197"/>
      <c r="AK5" s="197"/>
      <c r="AL5" s="198"/>
    </row>
    <row r="6" spans="1:38" ht="10.5" customHeight="1" x14ac:dyDescent="0.45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4"/>
      <c r="O6" s="26"/>
      <c r="P6" s="26"/>
      <c r="Q6" s="24"/>
      <c r="R6" s="26"/>
      <c r="S6" s="26"/>
      <c r="T6" s="25"/>
      <c r="U6" s="25"/>
      <c r="V6" s="24"/>
      <c r="W6" s="26"/>
      <c r="X6" s="26"/>
      <c r="Y6" s="26"/>
      <c r="Z6" s="26"/>
      <c r="AA6" s="26"/>
      <c r="AD6" s="196"/>
      <c r="AE6" s="197"/>
      <c r="AF6" s="197"/>
      <c r="AG6" s="197"/>
      <c r="AH6" s="197"/>
      <c r="AI6" s="197"/>
      <c r="AJ6" s="197"/>
      <c r="AK6" s="197"/>
      <c r="AL6" s="198"/>
    </row>
    <row r="7" spans="1:38" ht="20.25" customHeight="1" x14ac:dyDescent="0.35">
      <c r="A7" s="24"/>
      <c r="B7" s="24"/>
      <c r="C7" s="27" t="s">
        <v>10</v>
      </c>
      <c r="D7" s="28" t="s">
        <v>137</v>
      </c>
      <c r="E7" s="28"/>
      <c r="F7" s="28"/>
      <c r="G7" s="28"/>
      <c r="H7" s="28"/>
      <c r="I7" s="28"/>
      <c r="J7" s="28"/>
      <c r="K7" s="28"/>
      <c r="L7" s="28"/>
      <c r="M7" s="28"/>
      <c r="N7" s="29"/>
      <c r="O7" s="30"/>
      <c r="P7" s="26"/>
      <c r="Q7" s="24"/>
      <c r="R7" s="26"/>
      <c r="S7" s="26"/>
      <c r="T7" s="26"/>
      <c r="U7" s="26"/>
      <c r="V7" s="26"/>
      <c r="W7" s="26"/>
      <c r="X7" s="26"/>
      <c r="Y7" s="26"/>
      <c r="Z7" s="26"/>
      <c r="AA7" s="26"/>
      <c r="AD7" s="196"/>
      <c r="AE7" s="197"/>
      <c r="AF7" s="197"/>
      <c r="AG7" s="197"/>
      <c r="AH7" s="197"/>
      <c r="AI7" s="197"/>
      <c r="AJ7" s="197"/>
      <c r="AK7" s="197"/>
      <c r="AL7" s="198"/>
    </row>
    <row r="8" spans="1:38" ht="18" customHeight="1" x14ac:dyDescent="0.35">
      <c r="A8" s="24"/>
      <c r="B8" s="24"/>
      <c r="C8" s="27" t="s">
        <v>11</v>
      </c>
      <c r="D8" s="38">
        <f ca="1">NOW()</f>
        <v>41774.693680555552</v>
      </c>
      <c r="E8" s="38"/>
      <c r="F8" s="38"/>
      <c r="G8" s="38"/>
      <c r="H8" s="38"/>
      <c r="I8" s="38"/>
      <c r="J8" s="38"/>
      <c r="K8" s="38"/>
      <c r="L8" s="38"/>
      <c r="M8" s="38"/>
      <c r="N8" s="31"/>
      <c r="O8" s="32"/>
      <c r="P8" s="26"/>
      <c r="Q8" s="24"/>
      <c r="R8" s="26"/>
      <c r="S8" s="26"/>
      <c r="T8" s="26"/>
      <c r="U8" s="26"/>
      <c r="V8" s="26"/>
      <c r="W8" s="26"/>
      <c r="X8" s="26"/>
      <c r="Y8" s="26"/>
      <c r="Z8" s="26"/>
      <c r="AA8" s="26"/>
      <c r="AD8" s="196"/>
      <c r="AE8" s="197"/>
      <c r="AF8" s="197"/>
      <c r="AG8" s="197"/>
      <c r="AH8" s="197"/>
      <c r="AI8" s="197"/>
      <c r="AJ8" s="197"/>
      <c r="AK8" s="197"/>
      <c r="AL8" s="198"/>
    </row>
    <row r="9" spans="1:38" ht="14.25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/>
      <c r="P9" s="26"/>
      <c r="Q9" s="24"/>
      <c r="R9" s="26"/>
      <c r="S9" s="26"/>
      <c r="T9" s="24"/>
      <c r="U9" s="24"/>
      <c r="V9" s="24"/>
      <c r="W9" s="26"/>
      <c r="X9" s="26"/>
      <c r="Y9" s="26"/>
      <c r="Z9" s="26"/>
      <c r="AA9" s="26"/>
      <c r="AD9" s="196"/>
      <c r="AE9" s="197"/>
      <c r="AF9" s="197"/>
      <c r="AG9" s="197"/>
      <c r="AH9" s="197"/>
      <c r="AI9" s="197"/>
      <c r="AJ9" s="197"/>
      <c r="AK9" s="197"/>
      <c r="AL9" s="198"/>
    </row>
    <row r="10" spans="1:38" s="7" customFormat="1" ht="38.25" customHeight="1" x14ac:dyDescent="0.2">
      <c r="A10" s="54" t="s">
        <v>5</v>
      </c>
      <c r="B10" s="54" t="s">
        <v>6</v>
      </c>
      <c r="C10" s="43" t="s">
        <v>14</v>
      </c>
      <c r="D10" s="43" t="s">
        <v>13</v>
      </c>
      <c r="E10" s="43" t="s">
        <v>23</v>
      </c>
      <c r="F10" s="170" t="s">
        <v>16</v>
      </c>
      <c r="G10" s="192"/>
      <c r="H10" s="81" t="s">
        <v>24</v>
      </c>
      <c r="I10" s="81" t="s">
        <v>25</v>
      </c>
      <c r="J10" s="48" t="s">
        <v>2</v>
      </c>
      <c r="K10" s="48" t="s">
        <v>3</v>
      </c>
      <c r="L10" s="170" t="s">
        <v>15</v>
      </c>
      <c r="M10" s="192"/>
      <c r="N10" s="81" t="s">
        <v>26</v>
      </c>
      <c r="O10" s="81" t="s">
        <v>25</v>
      </c>
      <c r="P10" s="48" t="s">
        <v>2</v>
      </c>
      <c r="Q10" s="48" t="s">
        <v>3</v>
      </c>
      <c r="R10" s="48" t="s">
        <v>27</v>
      </c>
      <c r="S10" s="45" t="s">
        <v>12</v>
      </c>
      <c r="T10" s="170" t="s">
        <v>4</v>
      </c>
      <c r="U10" s="192"/>
      <c r="V10" s="81" t="s">
        <v>39</v>
      </c>
      <c r="W10" s="81" t="s">
        <v>25</v>
      </c>
      <c r="X10" s="48" t="s">
        <v>28</v>
      </c>
      <c r="Y10" s="48" t="s">
        <v>150</v>
      </c>
      <c r="Z10" s="48" t="s">
        <v>155</v>
      </c>
      <c r="AA10" s="48" t="s">
        <v>154</v>
      </c>
      <c r="AB10" s="54" t="s">
        <v>22</v>
      </c>
      <c r="AD10" s="196"/>
      <c r="AE10" s="197"/>
      <c r="AF10" s="197"/>
      <c r="AG10" s="197"/>
      <c r="AH10" s="197"/>
      <c r="AI10" s="197"/>
      <c r="AJ10" s="197"/>
      <c r="AK10" s="197"/>
      <c r="AL10" s="198"/>
    </row>
    <row r="11" spans="1:38" x14ac:dyDescent="0.3">
      <c r="A11" s="10">
        <v>1</v>
      </c>
      <c r="B11" s="64">
        <v>68</v>
      </c>
      <c r="C11" s="69" t="s">
        <v>61</v>
      </c>
      <c r="D11" s="65" t="s">
        <v>86</v>
      </c>
      <c r="E11" s="77">
        <v>2001</v>
      </c>
      <c r="F11" s="55">
        <v>50</v>
      </c>
      <c r="G11" s="56"/>
      <c r="H11" s="51">
        <f t="shared" ref="H11:H21" si="0">IF(F11="","",F11+I11)</f>
        <v>50.1</v>
      </c>
      <c r="I11" s="51">
        <f t="shared" ref="I11:I21" si="1">(IF(G11="+",0.2,IF(G11="-",0,0.1)))</f>
        <v>0.1</v>
      </c>
      <c r="J11" s="47">
        <f t="shared" ref="J11:J21" si="2">RANK(H11,H:H)</f>
        <v>1</v>
      </c>
      <c r="K11" s="53">
        <f t="shared" ref="K11:K21" si="3">((COUNTIF(J:J,J11))+1)/2+(J11-1)</f>
        <v>3.5</v>
      </c>
      <c r="L11" s="52">
        <v>50</v>
      </c>
      <c r="M11" s="51"/>
      <c r="N11" s="51">
        <f t="shared" ref="N11:N21" si="4">IF(L11="","",L11+O11)</f>
        <v>50.1</v>
      </c>
      <c r="O11" s="51">
        <f t="shared" ref="O11:O21" si="5">(IF(M11="+",0.2,IF(M11="-",0,0.1)))</f>
        <v>0.1</v>
      </c>
      <c r="P11" s="49">
        <f t="shared" ref="P11:P21" si="6">RANK(N11,N:N)</f>
        <v>1</v>
      </c>
      <c r="Q11" s="53">
        <f t="shared" ref="Q11:Q21" si="7">((COUNTIF(P:P,P11))+1)/2+(P11-1)</f>
        <v>1.5</v>
      </c>
      <c r="R11" s="44">
        <f t="shared" ref="R11:R21" si="8">SQRT(K11*Q11)</f>
        <v>2.2912878474779199</v>
      </c>
      <c r="S11" s="50">
        <f t="shared" ref="S11:S21" si="9">RANK(R11,R:R,1)</f>
        <v>1</v>
      </c>
      <c r="T11" s="86">
        <v>50</v>
      </c>
      <c r="U11" s="89"/>
      <c r="V11" s="87">
        <f t="shared" ref="V11:V21" si="10">IF(T11="","",T11+W11)</f>
        <v>50.1</v>
      </c>
      <c r="W11" s="87">
        <f t="shared" ref="W11:W21" si="11">(IF(U11="+",0.2,IF(U11="-",0,0.1)))</f>
        <v>0.1</v>
      </c>
      <c r="X11" s="88">
        <f t="shared" ref="X11:X21" si="12">RANK(V11,V:V)</f>
        <v>1</v>
      </c>
      <c r="Y11" s="138"/>
      <c r="Z11" s="88">
        <v>1</v>
      </c>
      <c r="AA11" s="88">
        <v>1</v>
      </c>
      <c r="AB11" s="90">
        <f>IF(X11=1,100,(IF(X11=2,80,(IF(X11=3,65,(IF(X11=4,55,(IF(X11=5,51,(IF(X11=6,47,(IF(X11=7,43,(IF(X11=8,40,(IF(X11=9,37,(IF(X11=10,34,(IF(X11=11,31,(IF(X11=12,28,(IF(X11=13,26,(IF(X11=14,24,(IF(X11=15,22,(IF(X11=16,20,(IF(X11=17,18,(IF(X11=18,16,(IF(X11=19,14,(IF(X11=20,12,(IF(X11=21,10,(IF(X11=22,9,(IF(X11=23,8,(IF(X11=24,7,(IF(X11=25,6,(IF(X11=26,5,(IF(X11=27,4,(IF(X11=28,3,(IF(X11=29,2,(IF(X11=30,1,0)))))))))))))))))))))))))))))))))))))))))))))))))))))))))))</f>
        <v>100</v>
      </c>
      <c r="AD11" s="196"/>
      <c r="AE11" s="197"/>
      <c r="AF11" s="197"/>
      <c r="AG11" s="197"/>
      <c r="AH11" s="197"/>
      <c r="AI11" s="197"/>
      <c r="AJ11" s="197"/>
      <c r="AK11" s="197"/>
      <c r="AL11" s="198"/>
    </row>
    <row r="12" spans="1:38" s="85" customFormat="1" x14ac:dyDescent="0.3">
      <c r="A12" s="10">
        <v>2</v>
      </c>
      <c r="B12" s="64">
        <v>46</v>
      </c>
      <c r="C12" s="69" t="s">
        <v>43</v>
      </c>
      <c r="D12" s="76" t="s">
        <v>87</v>
      </c>
      <c r="E12" s="70">
        <v>2002</v>
      </c>
      <c r="F12" s="55">
        <v>50</v>
      </c>
      <c r="G12" s="56"/>
      <c r="H12" s="51">
        <f t="shared" si="0"/>
        <v>50.1</v>
      </c>
      <c r="I12" s="51">
        <f t="shared" si="1"/>
        <v>0.1</v>
      </c>
      <c r="J12" s="47">
        <f t="shared" si="2"/>
        <v>1</v>
      </c>
      <c r="K12" s="53">
        <f t="shared" si="3"/>
        <v>3.5</v>
      </c>
      <c r="L12" s="52">
        <v>37</v>
      </c>
      <c r="M12" s="51" t="s">
        <v>79</v>
      </c>
      <c r="N12" s="51">
        <f t="shared" si="4"/>
        <v>37.200000000000003</v>
      </c>
      <c r="O12" s="51">
        <f t="shared" si="5"/>
        <v>0.2</v>
      </c>
      <c r="P12" s="49">
        <f t="shared" si="6"/>
        <v>3</v>
      </c>
      <c r="Q12" s="53">
        <f t="shared" si="7"/>
        <v>3</v>
      </c>
      <c r="R12" s="44">
        <f t="shared" si="8"/>
        <v>3.2403703492039302</v>
      </c>
      <c r="S12" s="50">
        <f t="shared" si="9"/>
        <v>3</v>
      </c>
      <c r="T12" s="86">
        <v>41</v>
      </c>
      <c r="U12" s="89"/>
      <c r="V12" s="87">
        <f t="shared" si="10"/>
        <v>41.1</v>
      </c>
      <c r="W12" s="87">
        <f t="shared" si="11"/>
        <v>0.1</v>
      </c>
      <c r="X12" s="88">
        <f t="shared" si="12"/>
        <v>2</v>
      </c>
      <c r="Y12" s="138"/>
      <c r="Z12" s="88">
        <v>2</v>
      </c>
      <c r="AA12" s="88">
        <v>2</v>
      </c>
      <c r="AB12" s="90">
        <f>IF(X12=1,100,(IF(X12=2,80,(IF(X12=3,65,(IF(X12=4,55,(IF(X12=5,51,(IF(X12=6,47,(IF(X12=7,43,(IF(X12=8,40,(IF(X12=9,37,(IF(X12=10,34,(IF(X12=11,31,(IF(X12=12,28,(IF(X12=13,26,(IF(X12=14,24,(IF(X12=15,22,(IF(X12=16,20,(IF(X12=17,18,(IF(X12=18,16,(IF(X12=19,14,(IF(X12=20,12,(IF(X12=21,10,(IF(X12=22,9,(IF(X12=23,8,(IF(X12=24,7,(IF(X12=25,6,(IF(X12=26,5,(IF(X12=27,4,(IF(X12=28,3,(IF(X12=29,2,(IF(X12=30,1,0)))))))))))))))))))))))))))))))))))))))))))))))))))))))))))</f>
        <v>80</v>
      </c>
      <c r="AD12" s="196"/>
      <c r="AE12" s="197"/>
      <c r="AF12" s="197"/>
      <c r="AG12" s="197"/>
      <c r="AH12" s="197"/>
      <c r="AI12" s="197"/>
      <c r="AJ12" s="197"/>
      <c r="AK12" s="197"/>
      <c r="AL12" s="198"/>
    </row>
    <row r="13" spans="1:38" s="85" customFormat="1" x14ac:dyDescent="0.3">
      <c r="A13" s="10">
        <v>3</v>
      </c>
      <c r="B13" s="64">
        <v>98</v>
      </c>
      <c r="C13" s="76" t="s">
        <v>78</v>
      </c>
      <c r="D13" s="65" t="s">
        <v>86</v>
      </c>
      <c r="E13" s="77">
        <v>2001</v>
      </c>
      <c r="F13" s="55">
        <v>50</v>
      </c>
      <c r="G13" s="56"/>
      <c r="H13" s="51">
        <f t="shared" si="0"/>
        <v>50.1</v>
      </c>
      <c r="I13" s="51">
        <f t="shared" si="1"/>
        <v>0.1</v>
      </c>
      <c r="J13" s="47">
        <f t="shared" si="2"/>
        <v>1</v>
      </c>
      <c r="K13" s="53">
        <f t="shared" si="3"/>
        <v>3.5</v>
      </c>
      <c r="L13" s="52">
        <v>50</v>
      </c>
      <c r="M13" s="46"/>
      <c r="N13" s="51">
        <f t="shared" si="4"/>
        <v>50.1</v>
      </c>
      <c r="O13" s="51">
        <f t="shared" si="5"/>
        <v>0.1</v>
      </c>
      <c r="P13" s="49">
        <f t="shared" si="6"/>
        <v>1</v>
      </c>
      <c r="Q13" s="53">
        <f t="shared" si="7"/>
        <v>1.5</v>
      </c>
      <c r="R13" s="44">
        <f t="shared" si="8"/>
        <v>2.2912878474779199</v>
      </c>
      <c r="S13" s="50">
        <f t="shared" si="9"/>
        <v>1</v>
      </c>
      <c r="T13" s="86">
        <v>40</v>
      </c>
      <c r="U13" s="89" t="s">
        <v>79</v>
      </c>
      <c r="V13" s="87">
        <f t="shared" si="10"/>
        <v>40.200000000000003</v>
      </c>
      <c r="W13" s="87">
        <f t="shared" si="11"/>
        <v>0.2</v>
      </c>
      <c r="X13" s="88">
        <f t="shared" si="12"/>
        <v>3</v>
      </c>
      <c r="Y13" s="138"/>
      <c r="Z13" s="88">
        <v>3</v>
      </c>
      <c r="AA13" s="88">
        <v>3</v>
      </c>
      <c r="AB13" s="90">
        <f>IF(X13=1,100,(IF(X13=2,80,(IF(X13=3,65,(IF(X13=4,55,(IF(X13=5,51,(IF(X13=6,47,(IF(X13=7,43,(IF(X13=8,40,(IF(X13=9,37,(IF(X13=10,34,(IF(X13=11,31,(IF(X13=12,28,(IF(X13=13,26,(IF(X13=14,24,(IF(X13=15,22,(IF(X13=16,20,(IF(X13=17,18,(IF(X13=18,16,(IF(X13=19,14,(IF(X13=20,12,(IF(X13=21,10,(IF(X13=22,9,(IF(X13=23,8,(IF(X13=24,7,(IF(X13=25,6,(IF(X13=26,5,(IF(X13=27,4,(IF(X13=28,3,(IF(X13=29,2,(IF(X13=30,1,0)))))))))))))))))))))))))))))))))))))))))))))))))))))))))))</f>
        <v>65</v>
      </c>
      <c r="AD13" s="196"/>
      <c r="AE13" s="197"/>
      <c r="AF13" s="197"/>
      <c r="AG13" s="197"/>
      <c r="AH13" s="197"/>
      <c r="AI13" s="197"/>
      <c r="AJ13" s="197"/>
      <c r="AK13" s="197"/>
      <c r="AL13" s="198"/>
    </row>
    <row r="14" spans="1:38" s="85" customFormat="1" x14ac:dyDescent="0.3">
      <c r="A14" s="10">
        <v>4</v>
      </c>
      <c r="B14" s="64">
        <v>86</v>
      </c>
      <c r="C14" s="69" t="s">
        <v>104</v>
      </c>
      <c r="D14" s="65" t="s">
        <v>105</v>
      </c>
      <c r="E14" s="70">
        <v>2002</v>
      </c>
      <c r="F14" s="55">
        <v>50</v>
      </c>
      <c r="G14" s="56"/>
      <c r="H14" s="51">
        <f t="shared" si="0"/>
        <v>50.1</v>
      </c>
      <c r="I14" s="51">
        <f t="shared" si="1"/>
        <v>0.1</v>
      </c>
      <c r="J14" s="47">
        <f t="shared" si="2"/>
        <v>1</v>
      </c>
      <c r="K14" s="53">
        <f t="shared" si="3"/>
        <v>3.5</v>
      </c>
      <c r="L14" s="52">
        <v>34</v>
      </c>
      <c r="M14" s="51"/>
      <c r="N14" s="51">
        <f t="shared" si="4"/>
        <v>34.1</v>
      </c>
      <c r="O14" s="51">
        <f t="shared" si="5"/>
        <v>0.1</v>
      </c>
      <c r="P14" s="49">
        <f t="shared" si="6"/>
        <v>4</v>
      </c>
      <c r="Q14" s="53">
        <f t="shared" si="7"/>
        <v>4.5</v>
      </c>
      <c r="R14" s="44">
        <f t="shared" si="8"/>
        <v>3.9686269665968861</v>
      </c>
      <c r="S14" s="50">
        <f t="shared" si="9"/>
        <v>4</v>
      </c>
      <c r="T14" s="86">
        <v>38</v>
      </c>
      <c r="U14" s="89" t="s">
        <v>79</v>
      </c>
      <c r="V14" s="87">
        <f t="shared" si="10"/>
        <v>38.200000000000003</v>
      </c>
      <c r="W14" s="87">
        <f t="shared" si="11"/>
        <v>0.2</v>
      </c>
      <c r="X14" s="88">
        <f t="shared" si="12"/>
        <v>4</v>
      </c>
      <c r="Y14" s="138"/>
      <c r="Z14" s="88">
        <v>4</v>
      </c>
      <c r="AA14" s="88"/>
      <c r="AB14" s="90"/>
      <c r="AD14" s="196"/>
      <c r="AE14" s="197"/>
      <c r="AF14" s="197"/>
      <c r="AG14" s="197"/>
      <c r="AH14" s="197"/>
      <c r="AI14" s="197"/>
      <c r="AJ14" s="197"/>
      <c r="AK14" s="197"/>
      <c r="AL14" s="198"/>
    </row>
    <row r="15" spans="1:38" s="85" customFormat="1" x14ac:dyDescent="0.3">
      <c r="A15" s="10">
        <v>5</v>
      </c>
      <c r="B15" s="64">
        <v>63</v>
      </c>
      <c r="C15" s="69" t="s">
        <v>98</v>
      </c>
      <c r="D15" s="76" t="s">
        <v>57</v>
      </c>
      <c r="E15" s="77">
        <v>2001</v>
      </c>
      <c r="F15" s="55">
        <v>50</v>
      </c>
      <c r="G15" s="56"/>
      <c r="H15" s="51">
        <f t="shared" si="0"/>
        <v>50.1</v>
      </c>
      <c r="I15" s="51">
        <f t="shared" si="1"/>
        <v>0.1</v>
      </c>
      <c r="J15" s="47">
        <f t="shared" si="2"/>
        <v>1</v>
      </c>
      <c r="K15" s="53">
        <f t="shared" si="3"/>
        <v>3.5</v>
      </c>
      <c r="L15" s="52">
        <v>34</v>
      </c>
      <c r="M15" s="51"/>
      <c r="N15" s="51">
        <f t="shared" si="4"/>
        <v>34.1</v>
      </c>
      <c r="O15" s="51">
        <f t="shared" si="5"/>
        <v>0.1</v>
      </c>
      <c r="P15" s="49">
        <f t="shared" si="6"/>
        <v>4</v>
      </c>
      <c r="Q15" s="53">
        <f t="shared" si="7"/>
        <v>4.5</v>
      </c>
      <c r="R15" s="44">
        <f t="shared" si="8"/>
        <v>3.9686269665968861</v>
      </c>
      <c r="S15" s="50">
        <f t="shared" si="9"/>
        <v>4</v>
      </c>
      <c r="T15" s="86">
        <v>37</v>
      </c>
      <c r="U15" s="89" t="s">
        <v>79</v>
      </c>
      <c r="V15" s="87">
        <f t="shared" si="10"/>
        <v>37.200000000000003</v>
      </c>
      <c r="W15" s="87">
        <f t="shared" si="11"/>
        <v>0.2</v>
      </c>
      <c r="X15" s="88">
        <f t="shared" si="12"/>
        <v>5</v>
      </c>
      <c r="Y15" s="138"/>
      <c r="Z15" s="88">
        <v>5</v>
      </c>
      <c r="AA15" s="88">
        <v>4</v>
      </c>
      <c r="AB15" s="90">
        <v>55</v>
      </c>
      <c r="AD15" s="196"/>
      <c r="AE15" s="197"/>
      <c r="AF15" s="197"/>
      <c r="AG15" s="197"/>
      <c r="AH15" s="197"/>
      <c r="AI15" s="197"/>
      <c r="AJ15" s="197"/>
      <c r="AK15" s="197"/>
      <c r="AL15" s="198"/>
    </row>
    <row r="16" spans="1:38" s="85" customFormat="1" x14ac:dyDescent="0.3">
      <c r="A16" s="10">
        <v>6</v>
      </c>
      <c r="B16" s="64">
        <v>84</v>
      </c>
      <c r="C16" s="69" t="s">
        <v>49</v>
      </c>
      <c r="D16" s="65" t="s">
        <v>96</v>
      </c>
      <c r="E16" s="70">
        <v>2001</v>
      </c>
      <c r="F16" s="55">
        <v>50</v>
      </c>
      <c r="G16" s="56"/>
      <c r="H16" s="51">
        <f t="shared" si="0"/>
        <v>50.1</v>
      </c>
      <c r="I16" s="51">
        <f t="shared" si="1"/>
        <v>0.1</v>
      </c>
      <c r="J16" s="47">
        <f t="shared" si="2"/>
        <v>1</v>
      </c>
      <c r="K16" s="53">
        <f t="shared" si="3"/>
        <v>3.5</v>
      </c>
      <c r="L16" s="52">
        <v>25</v>
      </c>
      <c r="M16" s="51" t="s">
        <v>79</v>
      </c>
      <c r="N16" s="51">
        <f t="shared" si="4"/>
        <v>25.2</v>
      </c>
      <c r="O16" s="51">
        <f t="shared" si="5"/>
        <v>0.2</v>
      </c>
      <c r="P16" s="49">
        <f t="shared" si="6"/>
        <v>6</v>
      </c>
      <c r="Q16" s="53">
        <f t="shared" si="7"/>
        <v>6</v>
      </c>
      <c r="R16" s="44">
        <f t="shared" si="8"/>
        <v>4.5825756949558398</v>
      </c>
      <c r="S16" s="50">
        <f t="shared" si="9"/>
        <v>6</v>
      </c>
      <c r="T16" s="86">
        <v>37</v>
      </c>
      <c r="U16" s="89"/>
      <c r="V16" s="87">
        <f t="shared" si="10"/>
        <v>37.1</v>
      </c>
      <c r="W16" s="87">
        <f t="shared" si="11"/>
        <v>0.1</v>
      </c>
      <c r="X16" s="88">
        <f t="shared" si="12"/>
        <v>6</v>
      </c>
      <c r="Y16" s="138"/>
      <c r="Z16" s="88">
        <v>6</v>
      </c>
      <c r="AA16" s="88">
        <v>5</v>
      </c>
      <c r="AB16" s="90">
        <v>51</v>
      </c>
      <c r="AD16" s="95"/>
      <c r="AE16" s="95"/>
      <c r="AF16" s="95"/>
      <c r="AG16" s="95"/>
      <c r="AH16" s="95"/>
      <c r="AI16" s="95"/>
      <c r="AJ16" s="95"/>
      <c r="AK16" s="95"/>
      <c r="AL16" s="95"/>
    </row>
    <row r="17" spans="1:38" s="85" customFormat="1" x14ac:dyDescent="0.3">
      <c r="A17" s="10">
        <v>7</v>
      </c>
      <c r="B17" s="64">
        <v>67</v>
      </c>
      <c r="C17" s="69" t="s">
        <v>101</v>
      </c>
      <c r="D17" s="76" t="s">
        <v>50</v>
      </c>
      <c r="E17" s="70">
        <v>2002</v>
      </c>
      <c r="F17" s="55">
        <v>29</v>
      </c>
      <c r="G17" s="56" t="s">
        <v>79</v>
      </c>
      <c r="H17" s="51">
        <f t="shared" si="0"/>
        <v>29.2</v>
      </c>
      <c r="I17" s="51">
        <f t="shared" si="1"/>
        <v>0.2</v>
      </c>
      <c r="J17" s="47">
        <f t="shared" si="2"/>
        <v>7</v>
      </c>
      <c r="K17" s="53">
        <f t="shared" si="3"/>
        <v>7</v>
      </c>
      <c r="L17" s="52">
        <v>19</v>
      </c>
      <c r="M17" s="51"/>
      <c r="N17" s="51">
        <f t="shared" si="4"/>
        <v>19.100000000000001</v>
      </c>
      <c r="O17" s="51">
        <f t="shared" si="5"/>
        <v>0.1</v>
      </c>
      <c r="P17" s="49">
        <f t="shared" si="6"/>
        <v>7</v>
      </c>
      <c r="Q17" s="53">
        <f t="shared" si="7"/>
        <v>7</v>
      </c>
      <c r="R17" s="44">
        <f t="shared" si="8"/>
        <v>7</v>
      </c>
      <c r="S17" s="50">
        <f t="shared" si="9"/>
        <v>7</v>
      </c>
      <c r="T17" s="86">
        <v>25</v>
      </c>
      <c r="U17" s="89"/>
      <c r="V17" s="87">
        <f t="shared" si="10"/>
        <v>25.1</v>
      </c>
      <c r="W17" s="87">
        <f t="shared" si="11"/>
        <v>0.1</v>
      </c>
      <c r="X17" s="88">
        <f t="shared" si="12"/>
        <v>7</v>
      </c>
      <c r="Y17" s="138"/>
      <c r="Z17" s="88">
        <v>7</v>
      </c>
      <c r="AA17" s="88">
        <v>6</v>
      </c>
      <c r="AB17" s="90">
        <v>47</v>
      </c>
      <c r="AD17" s="95"/>
      <c r="AE17" s="95"/>
      <c r="AF17" s="95"/>
      <c r="AG17" s="95"/>
      <c r="AH17" s="95"/>
      <c r="AI17" s="95"/>
      <c r="AJ17" s="95"/>
      <c r="AK17" s="95"/>
      <c r="AL17" s="95"/>
    </row>
    <row r="18" spans="1:38" s="85" customFormat="1" x14ac:dyDescent="0.3">
      <c r="A18" s="10">
        <v>8</v>
      </c>
      <c r="B18" s="64">
        <v>97</v>
      </c>
      <c r="C18" s="69" t="s">
        <v>103</v>
      </c>
      <c r="D18" s="76" t="s">
        <v>50</v>
      </c>
      <c r="E18" s="70">
        <v>2001</v>
      </c>
      <c r="F18" s="55">
        <v>24</v>
      </c>
      <c r="G18" s="56" t="s">
        <v>79</v>
      </c>
      <c r="H18" s="51">
        <f t="shared" si="0"/>
        <v>24.2</v>
      </c>
      <c r="I18" s="51">
        <f t="shared" si="1"/>
        <v>0.2</v>
      </c>
      <c r="J18" s="47">
        <f t="shared" si="2"/>
        <v>10</v>
      </c>
      <c r="K18" s="53">
        <f t="shared" si="3"/>
        <v>10</v>
      </c>
      <c r="L18" s="52">
        <v>15</v>
      </c>
      <c r="M18" s="46" t="s">
        <v>79</v>
      </c>
      <c r="N18" s="51">
        <f t="shared" si="4"/>
        <v>15.2</v>
      </c>
      <c r="O18" s="51">
        <f t="shared" si="5"/>
        <v>0.2</v>
      </c>
      <c r="P18" s="49">
        <f t="shared" si="6"/>
        <v>10</v>
      </c>
      <c r="Q18" s="53">
        <f t="shared" si="7"/>
        <v>10</v>
      </c>
      <c r="R18" s="44">
        <f t="shared" si="8"/>
        <v>10</v>
      </c>
      <c r="S18" s="50">
        <f t="shared" si="9"/>
        <v>10</v>
      </c>
      <c r="T18" s="86">
        <v>10</v>
      </c>
      <c r="U18" s="89"/>
      <c r="V18" s="87">
        <f t="shared" si="10"/>
        <v>10.1</v>
      </c>
      <c r="W18" s="87">
        <f t="shared" si="11"/>
        <v>0.1</v>
      </c>
      <c r="X18" s="88">
        <f t="shared" si="12"/>
        <v>8</v>
      </c>
      <c r="Y18" s="138"/>
      <c r="Z18" s="88">
        <v>8</v>
      </c>
      <c r="AA18" s="88">
        <v>7</v>
      </c>
      <c r="AB18" s="90">
        <v>43</v>
      </c>
      <c r="AD18" s="95"/>
      <c r="AE18" s="95"/>
      <c r="AF18" s="95"/>
      <c r="AG18" s="95"/>
      <c r="AH18" s="95"/>
      <c r="AI18" s="95"/>
      <c r="AJ18" s="95"/>
      <c r="AK18" s="95"/>
      <c r="AL18" s="95"/>
    </row>
    <row r="19" spans="1:38" s="85" customFormat="1" x14ac:dyDescent="0.3">
      <c r="A19" s="10">
        <v>9</v>
      </c>
      <c r="B19" s="64">
        <v>74</v>
      </c>
      <c r="C19" s="69" t="s">
        <v>102</v>
      </c>
      <c r="D19" s="65" t="s">
        <v>106</v>
      </c>
      <c r="E19" s="70">
        <v>2001</v>
      </c>
      <c r="F19" s="55">
        <v>25</v>
      </c>
      <c r="G19" s="56" t="s">
        <v>79</v>
      </c>
      <c r="H19" s="51">
        <f t="shared" si="0"/>
        <v>25.2</v>
      </c>
      <c r="I19" s="51">
        <f t="shared" si="1"/>
        <v>0.2</v>
      </c>
      <c r="J19" s="47">
        <f t="shared" si="2"/>
        <v>9</v>
      </c>
      <c r="K19" s="53">
        <f t="shared" si="3"/>
        <v>9</v>
      </c>
      <c r="L19" s="52">
        <v>16</v>
      </c>
      <c r="M19" s="46" t="s">
        <v>79</v>
      </c>
      <c r="N19" s="51">
        <f t="shared" si="4"/>
        <v>16.2</v>
      </c>
      <c r="O19" s="51">
        <f t="shared" si="5"/>
        <v>0.2</v>
      </c>
      <c r="P19" s="49">
        <f t="shared" si="6"/>
        <v>8</v>
      </c>
      <c r="Q19" s="53">
        <f t="shared" si="7"/>
        <v>8</v>
      </c>
      <c r="R19" s="44">
        <f t="shared" si="8"/>
        <v>8.4852813742385695</v>
      </c>
      <c r="S19" s="50">
        <f t="shared" si="9"/>
        <v>8</v>
      </c>
      <c r="T19" s="86">
        <v>8</v>
      </c>
      <c r="U19" s="89" t="s">
        <v>79</v>
      </c>
      <c r="V19" s="87">
        <f t="shared" si="10"/>
        <v>8.1999999999999993</v>
      </c>
      <c r="W19" s="87">
        <f t="shared" si="11"/>
        <v>0.2</v>
      </c>
      <c r="X19" s="88">
        <f t="shared" si="12"/>
        <v>9</v>
      </c>
      <c r="Y19" s="138">
        <v>0.28000000000000003</v>
      </c>
      <c r="Z19" s="88">
        <v>9</v>
      </c>
      <c r="AA19" s="88">
        <v>8</v>
      </c>
      <c r="AB19" s="90">
        <v>40</v>
      </c>
      <c r="AD19" s="95"/>
      <c r="AE19" s="95"/>
      <c r="AF19" s="95"/>
      <c r="AG19" s="95"/>
      <c r="AH19" s="95"/>
      <c r="AI19" s="95"/>
      <c r="AJ19" s="95"/>
      <c r="AK19" s="95"/>
      <c r="AL19" s="95"/>
    </row>
    <row r="20" spans="1:38" s="85" customFormat="1" x14ac:dyDescent="0.3">
      <c r="A20" s="10">
        <v>10</v>
      </c>
      <c r="B20" s="64">
        <v>47</v>
      </c>
      <c r="C20" s="76" t="s">
        <v>99</v>
      </c>
      <c r="D20" s="65" t="s">
        <v>86</v>
      </c>
      <c r="E20" s="70">
        <v>2002</v>
      </c>
      <c r="F20" s="132">
        <v>26</v>
      </c>
      <c r="G20" s="133"/>
      <c r="H20" s="51">
        <f t="shared" si="0"/>
        <v>26.1</v>
      </c>
      <c r="I20" s="51">
        <f t="shared" si="1"/>
        <v>0.1</v>
      </c>
      <c r="J20" s="47">
        <f t="shared" si="2"/>
        <v>8</v>
      </c>
      <c r="K20" s="53">
        <f t="shared" si="3"/>
        <v>8</v>
      </c>
      <c r="L20" s="135">
        <v>16</v>
      </c>
      <c r="M20" s="139"/>
      <c r="N20" s="51">
        <f t="shared" si="4"/>
        <v>16.100000000000001</v>
      </c>
      <c r="O20" s="51">
        <f t="shared" si="5"/>
        <v>0.1</v>
      </c>
      <c r="P20" s="49">
        <f t="shared" si="6"/>
        <v>9</v>
      </c>
      <c r="Q20" s="53">
        <f t="shared" si="7"/>
        <v>9</v>
      </c>
      <c r="R20" s="44">
        <f t="shared" si="8"/>
        <v>8.4852813742385695</v>
      </c>
      <c r="S20" s="50">
        <f t="shared" si="9"/>
        <v>8</v>
      </c>
      <c r="T20" s="86">
        <v>8</v>
      </c>
      <c r="U20" s="89" t="s">
        <v>79</v>
      </c>
      <c r="V20" s="87">
        <f t="shared" si="10"/>
        <v>8.1999999999999993</v>
      </c>
      <c r="W20" s="87">
        <f t="shared" si="11"/>
        <v>0.2</v>
      </c>
      <c r="X20" s="88">
        <f t="shared" si="12"/>
        <v>9</v>
      </c>
      <c r="Y20" s="138">
        <v>1.26</v>
      </c>
      <c r="Z20" s="88">
        <v>10</v>
      </c>
      <c r="AA20" s="88">
        <v>9</v>
      </c>
      <c r="AB20" s="90">
        <f>IF(X20=1,100,(IF(X20=2,80,(IF(X20=3,65,(IF(X20=4,55,(IF(X20=5,51,(IF(X20=6,47,(IF(X20=7,43,(IF(X20=8,40,(IF(X20=9,37,(IF(X20=10,34,(IF(X20=11,31,(IF(X20=12,28,(IF(X20=13,26,(IF(X20=14,24,(IF(X20=15,22,(IF(X20=16,20,(IF(X20=17,18,(IF(X20=18,16,(IF(X20=19,14,(IF(X20=20,12,(IF(X20=21,10,(IF(X20=22,9,(IF(X20=23,8,(IF(X20=24,7,(IF(X20=25,6,(IF(X20=26,5,(IF(X20=27,4,(IF(X20=28,3,(IF(X20=29,2,(IF(X20=30,1,0)))))))))))))))))))))))))))))))))))))))))))))))))))))))))))</f>
        <v>37</v>
      </c>
      <c r="AD20" s="98"/>
      <c r="AE20" s="98"/>
      <c r="AF20" s="98"/>
      <c r="AG20" s="98"/>
      <c r="AH20" s="98"/>
      <c r="AI20" s="98"/>
      <c r="AJ20" s="98"/>
      <c r="AK20" s="98"/>
      <c r="AL20" s="98"/>
    </row>
    <row r="21" spans="1:38" s="85" customFormat="1" x14ac:dyDescent="0.3">
      <c r="A21" s="10">
        <v>11</v>
      </c>
      <c r="B21" s="64">
        <v>42</v>
      </c>
      <c r="C21" s="69" t="s">
        <v>100</v>
      </c>
      <c r="D21" s="76" t="s">
        <v>107</v>
      </c>
      <c r="E21" s="131">
        <v>2001</v>
      </c>
      <c r="F21" s="55">
        <v>16</v>
      </c>
      <c r="G21" s="56"/>
      <c r="H21" s="51">
        <f t="shared" si="0"/>
        <v>16.100000000000001</v>
      </c>
      <c r="I21" s="130">
        <f t="shared" si="1"/>
        <v>0.1</v>
      </c>
      <c r="J21" s="49">
        <f t="shared" si="2"/>
        <v>11</v>
      </c>
      <c r="K21" s="134">
        <f t="shared" si="3"/>
        <v>11</v>
      </c>
      <c r="L21" s="52">
        <v>13</v>
      </c>
      <c r="M21" s="51" t="s">
        <v>79</v>
      </c>
      <c r="N21" s="51">
        <f t="shared" si="4"/>
        <v>13.2</v>
      </c>
      <c r="O21" s="130">
        <f t="shared" si="5"/>
        <v>0.2</v>
      </c>
      <c r="P21" s="49">
        <f t="shared" si="6"/>
        <v>11</v>
      </c>
      <c r="Q21" s="53">
        <f t="shared" si="7"/>
        <v>11</v>
      </c>
      <c r="R21" s="44">
        <f t="shared" si="8"/>
        <v>11</v>
      </c>
      <c r="S21" s="50">
        <f t="shared" si="9"/>
        <v>11</v>
      </c>
      <c r="T21" s="86">
        <v>8</v>
      </c>
      <c r="U21" s="89" t="s">
        <v>79</v>
      </c>
      <c r="V21" s="87">
        <f t="shared" si="10"/>
        <v>8.1999999999999993</v>
      </c>
      <c r="W21" s="87">
        <f t="shared" si="11"/>
        <v>0.2</v>
      </c>
      <c r="X21" s="88">
        <f t="shared" si="12"/>
        <v>9</v>
      </c>
      <c r="Y21" s="138"/>
      <c r="Z21" s="88">
        <v>11</v>
      </c>
      <c r="AA21" s="88">
        <v>10</v>
      </c>
      <c r="AB21" s="90">
        <v>34</v>
      </c>
    </row>
  </sheetData>
  <autoFilter ref="B10:X10">
    <sortState ref="B11:X21">
      <sortCondition ref="X10"/>
    </sortState>
  </autoFilter>
  <sortState ref="A11:Y21">
    <sortCondition ref="X11:X21"/>
    <sortCondition ref="S11:S21"/>
  </sortState>
  <mergeCells count="7">
    <mergeCell ref="AD1:AL15"/>
    <mergeCell ref="A1:X1"/>
    <mergeCell ref="A3:X3"/>
    <mergeCell ref="A5:X5"/>
    <mergeCell ref="F10:G10"/>
    <mergeCell ref="L10:M10"/>
    <mergeCell ref="T10:U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7"/>
  <sheetViews>
    <sheetView topLeftCell="A17" zoomScaleNormal="100" workbookViewId="0">
      <selection activeCell="R23" sqref="R23:S47"/>
    </sheetView>
  </sheetViews>
  <sheetFormatPr defaultRowHeight="15" x14ac:dyDescent="0.3"/>
  <cols>
    <col min="1" max="1" width="4.28515625" style="3" customWidth="1"/>
    <col min="2" max="2" width="4.42578125" style="3" customWidth="1"/>
    <col min="3" max="3" width="21.42578125" style="3" customWidth="1"/>
    <col min="4" max="4" width="23.42578125" style="3" customWidth="1"/>
    <col min="5" max="5" width="6.140625" style="3" customWidth="1"/>
    <col min="6" max="6" width="6" style="3" customWidth="1"/>
    <col min="7" max="7" width="2.5703125" style="3" customWidth="1"/>
    <col min="8" max="9" width="7" style="3" hidden="1" customWidth="1"/>
    <col min="10" max="10" width="6.42578125" style="3" customWidth="1"/>
    <col min="11" max="11" width="7.85546875" style="3" customWidth="1"/>
    <col min="12" max="12" width="5.140625" style="3" customWidth="1"/>
    <col min="13" max="13" width="3.5703125" style="3" customWidth="1"/>
    <col min="14" max="14" width="8.7109375" style="3" hidden="1" customWidth="1"/>
    <col min="15" max="15" width="8.7109375" style="4" hidden="1" customWidth="1"/>
    <col min="16" max="16" width="6.5703125" style="4" customWidth="1"/>
    <col min="17" max="17" width="7.28515625" style="3" customWidth="1"/>
    <col min="18" max="18" width="7" style="4" customWidth="1"/>
    <col min="19" max="19" width="7" style="3" customWidth="1"/>
    <col min="20" max="20" width="4.85546875" style="3" customWidth="1"/>
    <col min="21" max="21" width="2.85546875" style="3" customWidth="1"/>
    <col min="22" max="22" width="8" style="3" hidden="1" customWidth="1"/>
    <col min="23" max="23" width="8" style="4" hidden="1" customWidth="1"/>
    <col min="24" max="24" width="8.85546875" style="4" hidden="1" customWidth="1"/>
    <col min="25" max="27" width="8.85546875" style="4" customWidth="1"/>
    <col min="28" max="28" width="7.42578125" style="3" customWidth="1"/>
    <col min="29" max="29" width="6.85546875" style="3" customWidth="1"/>
    <col min="30" max="16384" width="9.140625" style="3"/>
  </cols>
  <sheetData>
    <row r="1" spans="1:38" s="34" customFormat="1" ht="26.25" customHeight="1" x14ac:dyDescent="0.35">
      <c r="A1" s="172" t="s">
        <v>20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6"/>
      <c r="U1" s="176"/>
      <c r="V1" s="176"/>
      <c r="W1" s="176"/>
      <c r="X1" s="176"/>
      <c r="Y1" s="97"/>
      <c r="Z1" s="97"/>
      <c r="AA1" s="97"/>
      <c r="AD1" s="193" t="s">
        <v>40</v>
      </c>
      <c r="AE1" s="194"/>
      <c r="AF1" s="194"/>
      <c r="AG1" s="194"/>
      <c r="AH1" s="194"/>
      <c r="AI1" s="194"/>
      <c r="AJ1" s="194"/>
      <c r="AK1" s="194"/>
      <c r="AL1" s="195"/>
    </row>
    <row r="2" spans="1:38" s="35" customFormat="1" ht="10.5" customHeight="1" x14ac:dyDescent="0.2">
      <c r="AD2" s="196"/>
      <c r="AE2" s="197"/>
      <c r="AF2" s="197"/>
      <c r="AG2" s="197"/>
      <c r="AH2" s="197"/>
      <c r="AI2" s="197"/>
      <c r="AJ2" s="197"/>
      <c r="AK2" s="197"/>
      <c r="AL2" s="198"/>
    </row>
    <row r="3" spans="1:38" s="35" customFormat="1" ht="27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97"/>
      <c r="Z3" s="97"/>
      <c r="AA3" s="97"/>
      <c r="AD3" s="196"/>
      <c r="AE3" s="197"/>
      <c r="AF3" s="197"/>
      <c r="AG3" s="197"/>
      <c r="AH3" s="197"/>
      <c r="AI3" s="197"/>
      <c r="AJ3" s="197"/>
      <c r="AK3" s="197"/>
      <c r="AL3" s="198"/>
    </row>
    <row r="4" spans="1:38" s="35" customFormat="1" ht="9.75" customHeight="1" thickBot="1" x14ac:dyDescent="0.25">
      <c r="AD4" s="196"/>
      <c r="AE4" s="197"/>
      <c r="AF4" s="197"/>
      <c r="AG4" s="197"/>
      <c r="AH4" s="197"/>
      <c r="AI4" s="197"/>
      <c r="AJ4" s="197"/>
      <c r="AK4" s="197"/>
      <c r="AL4" s="198"/>
    </row>
    <row r="5" spans="1:38" customFormat="1" ht="26.25" customHeight="1" thickBot="1" x14ac:dyDescent="0.25">
      <c r="A5" s="177" t="s">
        <v>67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9"/>
      <c r="Y5" s="84"/>
      <c r="Z5" s="84"/>
      <c r="AA5" s="84"/>
      <c r="AD5" s="196"/>
      <c r="AE5" s="197"/>
      <c r="AF5" s="197"/>
      <c r="AG5" s="197"/>
      <c r="AH5" s="197"/>
      <c r="AI5" s="197"/>
      <c r="AJ5" s="197"/>
      <c r="AK5" s="197"/>
      <c r="AL5" s="198"/>
    </row>
    <row r="6" spans="1:38" ht="10.5" customHeight="1" x14ac:dyDescent="0.45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4"/>
      <c r="O6" s="26"/>
      <c r="P6" s="26"/>
      <c r="Q6" s="24"/>
      <c r="R6" s="26"/>
      <c r="S6" s="26"/>
      <c r="T6" s="25"/>
      <c r="U6" s="25"/>
      <c r="V6" s="24"/>
      <c r="W6" s="26"/>
      <c r="X6" s="26"/>
      <c r="Y6" s="26"/>
      <c r="Z6" s="26"/>
      <c r="AA6" s="26"/>
      <c r="AD6" s="196"/>
      <c r="AE6" s="197"/>
      <c r="AF6" s="197"/>
      <c r="AG6" s="197"/>
      <c r="AH6" s="197"/>
      <c r="AI6" s="197"/>
      <c r="AJ6" s="197"/>
      <c r="AK6" s="197"/>
      <c r="AL6" s="198"/>
    </row>
    <row r="7" spans="1:38" ht="20.25" customHeight="1" x14ac:dyDescent="0.35">
      <c r="A7" s="24"/>
      <c r="B7" s="24"/>
      <c r="C7" s="27" t="s">
        <v>10</v>
      </c>
      <c r="D7" s="28" t="s">
        <v>137</v>
      </c>
      <c r="E7" s="28"/>
      <c r="F7" s="28"/>
      <c r="G7" s="28"/>
      <c r="H7" s="28"/>
      <c r="I7" s="28"/>
      <c r="J7" s="28"/>
      <c r="K7" s="28"/>
      <c r="L7" s="28"/>
      <c r="M7" s="28"/>
      <c r="N7" s="29"/>
      <c r="O7" s="30"/>
      <c r="P7" s="26"/>
      <c r="Q7" s="24"/>
      <c r="R7" s="26"/>
      <c r="S7" s="26"/>
      <c r="T7" s="26"/>
      <c r="U7" s="26"/>
      <c r="V7" s="26"/>
      <c r="W7" s="26"/>
      <c r="X7" s="26"/>
      <c r="Y7" s="26"/>
      <c r="Z7" s="26"/>
      <c r="AA7" s="26"/>
      <c r="AD7" s="196"/>
      <c r="AE7" s="197"/>
      <c r="AF7" s="197"/>
      <c r="AG7" s="197"/>
      <c r="AH7" s="197"/>
      <c r="AI7" s="197"/>
      <c r="AJ7" s="197"/>
      <c r="AK7" s="197"/>
      <c r="AL7" s="198"/>
    </row>
    <row r="8" spans="1:38" ht="18" customHeight="1" x14ac:dyDescent="0.35">
      <c r="A8" s="24"/>
      <c r="B8" s="24"/>
      <c r="C8" s="27" t="s">
        <v>11</v>
      </c>
      <c r="D8" s="38">
        <f ca="1">NOW()</f>
        <v>41774.693680555552</v>
      </c>
      <c r="E8" s="38"/>
      <c r="F8" s="38"/>
      <c r="G8" s="38"/>
      <c r="H8" s="38"/>
      <c r="I8" s="38"/>
      <c r="J8" s="38"/>
      <c r="K8" s="38"/>
      <c r="L8" s="38"/>
      <c r="M8" s="38"/>
      <c r="N8" s="31"/>
      <c r="O8" s="32"/>
      <c r="P8" s="26"/>
      <c r="Q8" s="24"/>
      <c r="R8" s="26"/>
      <c r="S8" s="26"/>
      <c r="T8" s="26"/>
      <c r="U8" s="26"/>
      <c r="V8" s="26"/>
      <c r="W8" s="26"/>
      <c r="X8" s="26"/>
      <c r="Y8" s="26"/>
      <c r="Z8" s="26"/>
      <c r="AA8" s="26"/>
      <c r="AD8" s="196"/>
      <c r="AE8" s="197"/>
      <c r="AF8" s="197"/>
      <c r="AG8" s="197"/>
      <c r="AH8" s="197"/>
      <c r="AI8" s="197"/>
      <c r="AJ8" s="197"/>
      <c r="AK8" s="197"/>
      <c r="AL8" s="198"/>
    </row>
    <row r="9" spans="1:38" ht="14.25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/>
      <c r="P9" s="26"/>
      <c r="Q9" s="24"/>
      <c r="R9" s="26"/>
      <c r="S9" s="26"/>
      <c r="T9" s="24"/>
      <c r="U9" s="24"/>
      <c r="V9" s="24"/>
      <c r="W9" s="26"/>
      <c r="X9" s="26"/>
      <c r="Y9" s="26"/>
      <c r="Z9" s="26"/>
      <c r="AA9" s="26"/>
      <c r="AD9" s="196"/>
      <c r="AE9" s="197"/>
      <c r="AF9" s="197"/>
      <c r="AG9" s="197"/>
      <c r="AH9" s="197"/>
      <c r="AI9" s="197"/>
      <c r="AJ9" s="197"/>
      <c r="AK9" s="197"/>
      <c r="AL9" s="198"/>
    </row>
    <row r="10" spans="1:38" s="7" customFormat="1" ht="38.25" customHeight="1" x14ac:dyDescent="0.2">
      <c r="A10" s="54" t="s">
        <v>5</v>
      </c>
      <c r="B10" s="54" t="s">
        <v>6</v>
      </c>
      <c r="C10" s="43" t="s">
        <v>14</v>
      </c>
      <c r="D10" s="43" t="s">
        <v>13</v>
      </c>
      <c r="E10" s="43" t="s">
        <v>23</v>
      </c>
      <c r="F10" s="170" t="s">
        <v>16</v>
      </c>
      <c r="G10" s="192"/>
      <c r="H10" s="81" t="s">
        <v>24</v>
      </c>
      <c r="I10" s="81" t="s">
        <v>25</v>
      </c>
      <c r="J10" s="48" t="s">
        <v>2</v>
      </c>
      <c r="K10" s="48" t="s">
        <v>3</v>
      </c>
      <c r="L10" s="170" t="s">
        <v>15</v>
      </c>
      <c r="M10" s="192"/>
      <c r="N10" s="81" t="s">
        <v>26</v>
      </c>
      <c r="O10" s="81" t="s">
        <v>25</v>
      </c>
      <c r="P10" s="48" t="s">
        <v>2</v>
      </c>
      <c r="Q10" s="48" t="s">
        <v>3</v>
      </c>
      <c r="R10" s="48" t="s">
        <v>27</v>
      </c>
      <c r="S10" s="45" t="s">
        <v>12</v>
      </c>
      <c r="T10" s="170" t="s">
        <v>4</v>
      </c>
      <c r="U10" s="192"/>
      <c r="V10" s="81" t="s">
        <v>39</v>
      </c>
      <c r="W10" s="81" t="s">
        <v>25</v>
      </c>
      <c r="X10" s="48" t="s">
        <v>28</v>
      </c>
      <c r="Y10" s="48" t="s">
        <v>150</v>
      </c>
      <c r="Z10" s="48" t="s">
        <v>155</v>
      </c>
      <c r="AA10" s="48" t="s">
        <v>154</v>
      </c>
      <c r="AB10" s="54" t="s">
        <v>22</v>
      </c>
      <c r="AD10" s="196"/>
      <c r="AE10" s="197"/>
      <c r="AF10" s="197"/>
      <c r="AG10" s="197"/>
      <c r="AH10" s="197"/>
      <c r="AI10" s="197"/>
      <c r="AJ10" s="197"/>
      <c r="AK10" s="197"/>
      <c r="AL10" s="198"/>
    </row>
    <row r="11" spans="1:38" x14ac:dyDescent="0.3">
      <c r="A11" s="10">
        <v>1</v>
      </c>
      <c r="B11" s="64">
        <v>69</v>
      </c>
      <c r="C11" s="69" t="s">
        <v>54</v>
      </c>
      <c r="D11" s="76" t="s">
        <v>50</v>
      </c>
      <c r="E11" s="77">
        <v>2000</v>
      </c>
      <c r="F11" s="55">
        <v>50</v>
      </c>
      <c r="G11" s="56"/>
      <c r="H11" s="51">
        <f t="shared" ref="H11:H17" si="0">IF(F11="","",F11+I11)</f>
        <v>50.1</v>
      </c>
      <c r="I11" s="51">
        <f t="shared" ref="I11:I17" si="1">(IF(G11="+",0.2,IF(G11="-",0,0.1)))</f>
        <v>0.1</v>
      </c>
      <c r="J11" s="47">
        <f t="shared" ref="J11:J17" si="2">RANK(H11,H:H)</f>
        <v>1</v>
      </c>
      <c r="K11" s="53">
        <f t="shared" ref="K11:K17" si="3">((COUNTIF(J:J,J11))+1)/2+(J11-1)</f>
        <v>4</v>
      </c>
      <c r="L11" s="52">
        <v>50</v>
      </c>
      <c r="M11" s="46"/>
      <c r="N11" s="51">
        <f t="shared" ref="N11:N17" si="4">IF(L11="","",L11+O11)</f>
        <v>50.1</v>
      </c>
      <c r="O11" s="51">
        <f t="shared" ref="O11:O17" si="5">(IF(M11="+",0.2,IF(M11="-",0,0.1)))</f>
        <v>0.1</v>
      </c>
      <c r="P11" s="49">
        <f t="shared" ref="P11:P17" si="6">RANK(N11,N:N)</f>
        <v>1</v>
      </c>
      <c r="Q11" s="53">
        <f t="shared" ref="Q11:Q17" si="7">((COUNTIF(P:P,P11))+1)/2+(P11-1)</f>
        <v>2.5</v>
      </c>
      <c r="R11" s="44">
        <f t="shared" ref="R11:R17" si="8">SQRT(K11*Q11)</f>
        <v>3.1622776601683795</v>
      </c>
      <c r="S11" s="50">
        <f t="shared" ref="S11:S17" si="9">RANK(R11,R:R,1)</f>
        <v>1</v>
      </c>
      <c r="T11" s="86">
        <v>50</v>
      </c>
      <c r="U11" s="89"/>
      <c r="V11" s="87">
        <f t="shared" ref="V11:V17" si="10">IF(T11="","",T11+W11)</f>
        <v>50.1</v>
      </c>
      <c r="W11" s="87">
        <f t="shared" ref="W11:W17" si="11">(IF(U11="+",0.2,IF(U11="-",0,0.1)))</f>
        <v>0.1</v>
      </c>
      <c r="X11" s="88">
        <f t="shared" ref="X11:X17" si="12">RANK(V11,V:V)</f>
        <v>1</v>
      </c>
      <c r="Y11" s="138">
        <v>2.42</v>
      </c>
      <c r="Z11" s="88">
        <v>1</v>
      </c>
      <c r="AA11" s="88">
        <v>1</v>
      </c>
      <c r="AB11" s="90">
        <f>IF(X11=1,100,(IF(X11=2,80,(IF(X11=3,65,(IF(X11=4,55,(IF(X11=5,51,(IF(X11=6,47,(IF(X11=7,43,(IF(X11=8,40,(IF(X11=9,37,(IF(X11=10,34,(IF(X11=11,31,(IF(X11=12,28,(IF(X11=13,26,(IF(X11=14,24,(IF(X11=15,22,(IF(X11=16,20,(IF(X11=17,18,(IF(X11=18,16,(IF(X11=19,14,(IF(X11=20,12,(IF(X11=21,10,(IF(X11=22,9,(IF(X11=23,8,(IF(X11=24,7,(IF(X11=25,6,(IF(X11=26,5,(IF(X11=27,4,(IF(X11=28,3,(IF(X11=29,2,(IF(X11=30,1,0)))))))))))))))))))))))))))))))))))))))))))))))))))))))))))</f>
        <v>100</v>
      </c>
      <c r="AD11" s="196"/>
      <c r="AE11" s="197"/>
      <c r="AF11" s="197"/>
      <c r="AG11" s="197"/>
      <c r="AH11" s="197"/>
      <c r="AI11" s="197"/>
      <c r="AJ11" s="197"/>
      <c r="AK11" s="197"/>
      <c r="AL11" s="198"/>
    </row>
    <row r="12" spans="1:38" s="85" customFormat="1" x14ac:dyDescent="0.3">
      <c r="A12" s="10">
        <v>2</v>
      </c>
      <c r="B12" s="64">
        <v>62</v>
      </c>
      <c r="C12" s="69" t="s">
        <v>55</v>
      </c>
      <c r="D12" s="76" t="s">
        <v>57</v>
      </c>
      <c r="E12" s="77">
        <v>2000</v>
      </c>
      <c r="F12" s="55">
        <v>50</v>
      </c>
      <c r="G12" s="56"/>
      <c r="H12" s="51">
        <f t="shared" si="0"/>
        <v>50.1</v>
      </c>
      <c r="I12" s="51">
        <f t="shared" si="1"/>
        <v>0.1</v>
      </c>
      <c r="J12" s="47">
        <f t="shared" si="2"/>
        <v>1</v>
      </c>
      <c r="K12" s="53">
        <f t="shared" si="3"/>
        <v>4</v>
      </c>
      <c r="L12" s="52">
        <v>50</v>
      </c>
      <c r="M12" s="46"/>
      <c r="N12" s="51">
        <f t="shared" si="4"/>
        <v>50.1</v>
      </c>
      <c r="O12" s="51">
        <f t="shared" si="5"/>
        <v>0.1</v>
      </c>
      <c r="P12" s="49">
        <f t="shared" si="6"/>
        <v>1</v>
      </c>
      <c r="Q12" s="53">
        <f t="shared" si="7"/>
        <v>2.5</v>
      </c>
      <c r="R12" s="44">
        <f t="shared" si="8"/>
        <v>3.1622776601683795</v>
      </c>
      <c r="S12" s="50">
        <f t="shared" si="9"/>
        <v>1</v>
      </c>
      <c r="T12" s="86">
        <v>50</v>
      </c>
      <c r="U12" s="89"/>
      <c r="V12" s="87">
        <f t="shared" si="10"/>
        <v>50.1</v>
      </c>
      <c r="W12" s="87">
        <f t="shared" si="11"/>
        <v>0.1</v>
      </c>
      <c r="X12" s="88">
        <f t="shared" si="12"/>
        <v>1</v>
      </c>
      <c r="Y12" s="138">
        <v>3.21</v>
      </c>
      <c r="Z12" s="88">
        <v>2</v>
      </c>
      <c r="AA12" s="88">
        <v>2</v>
      </c>
      <c r="AB12" s="90">
        <v>80</v>
      </c>
      <c r="AD12" s="196"/>
      <c r="AE12" s="197"/>
      <c r="AF12" s="197"/>
      <c r="AG12" s="197"/>
      <c r="AH12" s="197"/>
      <c r="AI12" s="197"/>
      <c r="AJ12" s="197"/>
      <c r="AK12" s="197"/>
      <c r="AL12" s="198"/>
    </row>
    <row r="13" spans="1:38" s="85" customFormat="1" x14ac:dyDescent="0.3">
      <c r="A13" s="10">
        <v>3</v>
      </c>
      <c r="B13" s="64">
        <v>50</v>
      </c>
      <c r="C13" s="76" t="s">
        <v>65</v>
      </c>
      <c r="D13" s="76" t="s">
        <v>113</v>
      </c>
      <c r="E13" s="77">
        <v>1999</v>
      </c>
      <c r="F13" s="55">
        <v>50</v>
      </c>
      <c r="G13" s="56"/>
      <c r="H13" s="51">
        <f t="shared" si="0"/>
        <v>50.1</v>
      </c>
      <c r="I13" s="51">
        <f t="shared" si="1"/>
        <v>0.1</v>
      </c>
      <c r="J13" s="47">
        <f t="shared" si="2"/>
        <v>1</v>
      </c>
      <c r="K13" s="53">
        <f t="shared" si="3"/>
        <v>4</v>
      </c>
      <c r="L13" s="52">
        <v>50</v>
      </c>
      <c r="M13" s="46"/>
      <c r="N13" s="51">
        <f t="shared" si="4"/>
        <v>50.1</v>
      </c>
      <c r="O13" s="51">
        <f t="shared" si="5"/>
        <v>0.1</v>
      </c>
      <c r="P13" s="49">
        <f t="shared" si="6"/>
        <v>1</v>
      </c>
      <c r="Q13" s="53">
        <f t="shared" si="7"/>
        <v>2.5</v>
      </c>
      <c r="R13" s="44">
        <f t="shared" si="8"/>
        <v>3.1622776601683795</v>
      </c>
      <c r="S13" s="50">
        <f t="shared" si="9"/>
        <v>1</v>
      </c>
      <c r="T13" s="86">
        <v>50</v>
      </c>
      <c r="U13" s="89"/>
      <c r="V13" s="87">
        <f t="shared" si="10"/>
        <v>50.1</v>
      </c>
      <c r="W13" s="87">
        <f t="shared" si="11"/>
        <v>0.1</v>
      </c>
      <c r="X13" s="88">
        <f t="shared" si="12"/>
        <v>1</v>
      </c>
      <c r="Y13" s="138">
        <v>3.41</v>
      </c>
      <c r="Z13" s="88">
        <v>3</v>
      </c>
      <c r="AA13" s="88"/>
      <c r="AB13" s="90"/>
      <c r="AD13" s="95"/>
      <c r="AE13" s="95"/>
      <c r="AF13" s="95"/>
      <c r="AG13" s="95"/>
      <c r="AH13" s="95"/>
      <c r="AI13" s="95"/>
      <c r="AJ13" s="95"/>
      <c r="AK13" s="95"/>
      <c r="AL13" s="95"/>
    </row>
    <row r="14" spans="1:38" s="85" customFormat="1" x14ac:dyDescent="0.3">
      <c r="A14" s="10">
        <v>4</v>
      </c>
      <c r="B14" s="64">
        <v>98</v>
      </c>
      <c r="C14" s="76" t="s">
        <v>108</v>
      </c>
      <c r="D14" s="76" t="s">
        <v>146</v>
      </c>
      <c r="E14" s="77">
        <v>2000</v>
      </c>
      <c r="F14" s="55">
        <v>50</v>
      </c>
      <c r="G14" s="56"/>
      <c r="H14" s="51">
        <f t="shared" si="0"/>
        <v>50.1</v>
      </c>
      <c r="I14" s="51">
        <f t="shared" si="1"/>
        <v>0.1</v>
      </c>
      <c r="J14" s="47">
        <f t="shared" si="2"/>
        <v>1</v>
      </c>
      <c r="K14" s="53">
        <f t="shared" si="3"/>
        <v>4</v>
      </c>
      <c r="L14" s="52">
        <v>50</v>
      </c>
      <c r="M14" s="46"/>
      <c r="N14" s="51">
        <f t="shared" si="4"/>
        <v>50.1</v>
      </c>
      <c r="O14" s="51">
        <f t="shared" si="5"/>
        <v>0.1</v>
      </c>
      <c r="P14" s="49">
        <f t="shared" si="6"/>
        <v>1</v>
      </c>
      <c r="Q14" s="53">
        <f t="shared" si="7"/>
        <v>2.5</v>
      </c>
      <c r="R14" s="44">
        <f t="shared" si="8"/>
        <v>3.1622776601683795</v>
      </c>
      <c r="S14" s="50">
        <f t="shared" si="9"/>
        <v>1</v>
      </c>
      <c r="T14" s="86">
        <v>40</v>
      </c>
      <c r="U14" s="89" t="s">
        <v>79</v>
      </c>
      <c r="V14" s="87">
        <f t="shared" si="10"/>
        <v>40.200000000000003</v>
      </c>
      <c r="W14" s="87">
        <f t="shared" si="11"/>
        <v>0.2</v>
      </c>
      <c r="X14" s="88">
        <f t="shared" si="12"/>
        <v>4</v>
      </c>
      <c r="Y14" s="138"/>
      <c r="Z14" s="88">
        <v>4</v>
      </c>
      <c r="AA14" s="88"/>
      <c r="AB14" s="90"/>
      <c r="AD14" s="95"/>
      <c r="AE14" s="95"/>
      <c r="AF14" s="95"/>
      <c r="AG14" s="95"/>
      <c r="AH14" s="95"/>
      <c r="AI14" s="95"/>
      <c r="AJ14" s="95"/>
      <c r="AK14" s="95"/>
      <c r="AL14" s="95"/>
    </row>
    <row r="15" spans="1:38" s="85" customFormat="1" x14ac:dyDescent="0.3">
      <c r="A15" s="10">
        <v>5</v>
      </c>
      <c r="B15" s="64">
        <v>61</v>
      </c>
      <c r="C15" s="69" t="s">
        <v>56</v>
      </c>
      <c r="D15" s="76" t="s">
        <v>57</v>
      </c>
      <c r="E15" s="77">
        <v>2000</v>
      </c>
      <c r="F15" s="55">
        <v>50</v>
      </c>
      <c r="G15" s="56"/>
      <c r="H15" s="51">
        <f t="shared" si="0"/>
        <v>50.1</v>
      </c>
      <c r="I15" s="51">
        <f t="shared" si="1"/>
        <v>0.1</v>
      </c>
      <c r="J15" s="47">
        <f t="shared" si="2"/>
        <v>1</v>
      </c>
      <c r="K15" s="53">
        <f t="shared" si="3"/>
        <v>4</v>
      </c>
      <c r="L15" s="52">
        <v>27</v>
      </c>
      <c r="M15" s="46"/>
      <c r="N15" s="51">
        <f t="shared" si="4"/>
        <v>27.1</v>
      </c>
      <c r="O15" s="51">
        <f t="shared" si="5"/>
        <v>0.1</v>
      </c>
      <c r="P15" s="49">
        <f t="shared" si="6"/>
        <v>5</v>
      </c>
      <c r="Q15" s="53">
        <f t="shared" si="7"/>
        <v>5</v>
      </c>
      <c r="R15" s="44">
        <f t="shared" si="8"/>
        <v>4.4721359549995796</v>
      </c>
      <c r="S15" s="50">
        <f t="shared" si="9"/>
        <v>5</v>
      </c>
      <c r="T15" s="86">
        <v>29</v>
      </c>
      <c r="U15" s="89" t="s">
        <v>79</v>
      </c>
      <c r="V15" s="87">
        <f t="shared" si="10"/>
        <v>29.2</v>
      </c>
      <c r="W15" s="87">
        <f t="shared" si="11"/>
        <v>0.2</v>
      </c>
      <c r="X15" s="88">
        <f t="shared" si="12"/>
        <v>5</v>
      </c>
      <c r="Y15" s="138"/>
      <c r="Z15" s="88">
        <v>5</v>
      </c>
      <c r="AA15" s="88">
        <v>3</v>
      </c>
      <c r="AB15" s="90">
        <v>65</v>
      </c>
      <c r="AD15" s="95"/>
      <c r="AE15" s="95"/>
      <c r="AF15" s="95"/>
      <c r="AG15" s="95"/>
      <c r="AH15" s="95"/>
      <c r="AI15" s="95"/>
      <c r="AJ15" s="95"/>
      <c r="AK15" s="95"/>
      <c r="AL15" s="95"/>
    </row>
    <row r="16" spans="1:38" s="85" customFormat="1" x14ac:dyDescent="0.3">
      <c r="A16" s="10">
        <v>6</v>
      </c>
      <c r="B16" s="64">
        <v>66</v>
      </c>
      <c r="C16" s="76" t="s">
        <v>109</v>
      </c>
      <c r="D16" s="76" t="s">
        <v>112</v>
      </c>
      <c r="E16" s="77">
        <v>1999</v>
      </c>
      <c r="F16" s="55">
        <v>50</v>
      </c>
      <c r="G16" s="56"/>
      <c r="H16" s="51">
        <f t="shared" si="0"/>
        <v>50.1</v>
      </c>
      <c r="I16" s="51">
        <f t="shared" si="1"/>
        <v>0.1</v>
      </c>
      <c r="J16" s="47">
        <f t="shared" si="2"/>
        <v>1</v>
      </c>
      <c r="K16" s="53">
        <f t="shared" si="3"/>
        <v>4</v>
      </c>
      <c r="L16" s="52">
        <v>23</v>
      </c>
      <c r="M16" s="46" t="s">
        <v>79</v>
      </c>
      <c r="N16" s="51">
        <f t="shared" si="4"/>
        <v>23.2</v>
      </c>
      <c r="O16" s="51">
        <f t="shared" si="5"/>
        <v>0.2</v>
      </c>
      <c r="P16" s="49">
        <f t="shared" si="6"/>
        <v>6</v>
      </c>
      <c r="Q16" s="53">
        <f t="shared" si="7"/>
        <v>6</v>
      </c>
      <c r="R16" s="44">
        <f t="shared" si="8"/>
        <v>4.8989794855663558</v>
      </c>
      <c r="S16" s="50">
        <f t="shared" si="9"/>
        <v>6</v>
      </c>
      <c r="T16" s="86">
        <v>26</v>
      </c>
      <c r="U16" s="89"/>
      <c r="V16" s="87">
        <f t="shared" si="10"/>
        <v>26.1</v>
      </c>
      <c r="W16" s="87">
        <f t="shared" si="11"/>
        <v>0.1</v>
      </c>
      <c r="X16" s="88">
        <f t="shared" si="12"/>
        <v>6</v>
      </c>
      <c r="Y16" s="138"/>
      <c r="Z16" s="88">
        <v>6</v>
      </c>
      <c r="AA16" s="88">
        <v>4</v>
      </c>
      <c r="AB16" s="90">
        <v>55</v>
      </c>
      <c r="AD16" s="95"/>
      <c r="AE16" s="95"/>
      <c r="AF16" s="95"/>
      <c r="AG16" s="95"/>
      <c r="AH16" s="95"/>
      <c r="AI16" s="95"/>
      <c r="AJ16" s="95"/>
      <c r="AK16" s="95"/>
      <c r="AL16" s="95"/>
    </row>
    <row r="17" spans="1:28" s="85" customFormat="1" x14ac:dyDescent="0.3">
      <c r="A17" s="10">
        <v>7</v>
      </c>
      <c r="B17" s="64">
        <v>87</v>
      </c>
      <c r="C17" s="69" t="s">
        <v>110</v>
      </c>
      <c r="D17" s="65" t="s">
        <v>111</v>
      </c>
      <c r="E17" s="77">
        <v>2000</v>
      </c>
      <c r="F17" s="55">
        <v>50</v>
      </c>
      <c r="G17" s="56"/>
      <c r="H17" s="51">
        <f t="shared" si="0"/>
        <v>50.1</v>
      </c>
      <c r="I17" s="51">
        <f t="shared" si="1"/>
        <v>0.1</v>
      </c>
      <c r="J17" s="47">
        <f t="shared" si="2"/>
        <v>1</v>
      </c>
      <c r="K17" s="53">
        <f t="shared" si="3"/>
        <v>4</v>
      </c>
      <c r="L17" s="52">
        <v>22</v>
      </c>
      <c r="M17" s="46"/>
      <c r="N17" s="51">
        <f t="shared" si="4"/>
        <v>22.1</v>
      </c>
      <c r="O17" s="51">
        <f t="shared" si="5"/>
        <v>0.1</v>
      </c>
      <c r="P17" s="49">
        <f t="shared" si="6"/>
        <v>7</v>
      </c>
      <c r="Q17" s="53">
        <f t="shared" si="7"/>
        <v>7</v>
      </c>
      <c r="R17" s="44">
        <f t="shared" si="8"/>
        <v>5.2915026221291814</v>
      </c>
      <c r="S17" s="50">
        <f t="shared" si="9"/>
        <v>7</v>
      </c>
      <c r="T17" s="86">
        <v>21</v>
      </c>
      <c r="U17" s="89" t="s">
        <v>79</v>
      </c>
      <c r="V17" s="87">
        <f t="shared" si="10"/>
        <v>21.2</v>
      </c>
      <c r="W17" s="87">
        <f t="shared" si="11"/>
        <v>0.2</v>
      </c>
      <c r="X17" s="88">
        <f t="shared" si="12"/>
        <v>7</v>
      </c>
      <c r="Y17" s="138"/>
      <c r="Z17" s="88">
        <v>7</v>
      </c>
      <c r="AA17" s="88">
        <v>5</v>
      </c>
      <c r="AB17" s="90">
        <v>51</v>
      </c>
    </row>
  </sheetData>
  <autoFilter ref="B10:X10">
    <sortState ref="B11:X17">
      <sortCondition ref="X10"/>
    </sortState>
  </autoFilter>
  <sortState ref="A11:AA17">
    <sortCondition ref="X11:X17"/>
    <sortCondition ref="S11:S17"/>
    <sortCondition ref="Y11:Y17"/>
  </sortState>
  <mergeCells count="7">
    <mergeCell ref="AD1:AL12"/>
    <mergeCell ref="A1:X1"/>
    <mergeCell ref="A3:X3"/>
    <mergeCell ref="A5:X5"/>
    <mergeCell ref="F10:G10"/>
    <mergeCell ref="L10:M10"/>
    <mergeCell ref="T10:U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"/>
  <sheetViews>
    <sheetView tabSelected="1" topLeftCell="E2" zoomScaleNormal="100" workbookViewId="0">
      <selection activeCell="D11" sqref="D11"/>
    </sheetView>
  </sheetViews>
  <sheetFormatPr defaultRowHeight="15" x14ac:dyDescent="0.3"/>
  <cols>
    <col min="1" max="1" width="4.28515625" style="3" customWidth="1"/>
    <col min="2" max="2" width="4.42578125" style="3" customWidth="1"/>
    <col min="3" max="3" width="21.42578125" style="3" customWidth="1"/>
    <col min="4" max="4" width="23.42578125" style="3" customWidth="1"/>
    <col min="5" max="5" width="6.140625" style="3" customWidth="1"/>
    <col min="6" max="6" width="6" style="3" customWidth="1"/>
    <col min="7" max="7" width="2.5703125" style="3" customWidth="1"/>
    <col min="8" max="9" width="7" style="3" hidden="1" customWidth="1"/>
    <col min="10" max="10" width="6.42578125" style="3" customWidth="1"/>
    <col min="11" max="11" width="7.85546875" style="3" customWidth="1"/>
    <col min="12" max="12" width="5.140625" style="3" customWidth="1"/>
    <col min="13" max="13" width="3.5703125" style="3" customWidth="1"/>
    <col min="14" max="14" width="8.7109375" style="3" hidden="1" customWidth="1"/>
    <col min="15" max="15" width="8.7109375" style="4" hidden="1" customWidth="1"/>
    <col min="16" max="16" width="6.5703125" style="4" customWidth="1"/>
    <col min="17" max="17" width="7.28515625" style="3" customWidth="1"/>
    <col min="18" max="18" width="7" style="4" customWidth="1"/>
    <col min="19" max="19" width="7" style="3" customWidth="1"/>
    <col min="20" max="20" width="4.85546875" style="3" customWidth="1"/>
    <col min="21" max="21" width="2.85546875" style="3" customWidth="1"/>
    <col min="22" max="22" width="8" style="3" hidden="1" customWidth="1"/>
    <col min="23" max="23" width="8" style="4" hidden="1" customWidth="1"/>
    <col min="24" max="24" width="10.140625" style="4" hidden="1" customWidth="1"/>
    <col min="25" max="27" width="10.140625" style="4" customWidth="1"/>
    <col min="28" max="16384" width="9.140625" style="3"/>
  </cols>
  <sheetData>
    <row r="1" spans="1:38" s="34" customFormat="1" ht="26.25" customHeight="1" x14ac:dyDescent="0.35">
      <c r="A1" s="172" t="s">
        <v>20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6"/>
      <c r="U1" s="176"/>
      <c r="V1" s="176"/>
      <c r="W1" s="176"/>
      <c r="X1" s="176"/>
      <c r="Y1" s="97"/>
      <c r="Z1" s="97"/>
      <c r="AA1" s="97"/>
      <c r="AD1" s="193" t="s">
        <v>40</v>
      </c>
      <c r="AE1" s="194"/>
      <c r="AF1" s="194"/>
      <c r="AG1" s="194"/>
      <c r="AH1" s="194"/>
      <c r="AI1" s="194"/>
      <c r="AJ1" s="194"/>
      <c r="AK1" s="194"/>
      <c r="AL1" s="195"/>
    </row>
    <row r="2" spans="1:38" s="35" customFormat="1" ht="10.5" customHeight="1" x14ac:dyDescent="0.2">
      <c r="AD2" s="196"/>
      <c r="AE2" s="197"/>
      <c r="AF2" s="197"/>
      <c r="AG2" s="197"/>
      <c r="AH2" s="197"/>
      <c r="AI2" s="197"/>
      <c r="AJ2" s="197"/>
      <c r="AK2" s="197"/>
      <c r="AL2" s="198"/>
    </row>
    <row r="3" spans="1:38" s="35" customFormat="1" ht="27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97"/>
      <c r="Z3" s="97"/>
      <c r="AA3" s="97"/>
      <c r="AD3" s="196"/>
      <c r="AE3" s="197"/>
      <c r="AF3" s="197"/>
      <c r="AG3" s="197"/>
      <c r="AH3" s="197"/>
      <c r="AI3" s="197"/>
      <c r="AJ3" s="197"/>
      <c r="AK3" s="197"/>
      <c r="AL3" s="198"/>
    </row>
    <row r="4" spans="1:38" s="35" customFormat="1" ht="9.75" customHeight="1" thickBot="1" x14ac:dyDescent="0.25">
      <c r="AD4" s="196"/>
      <c r="AE4" s="197"/>
      <c r="AF4" s="197"/>
      <c r="AG4" s="197"/>
      <c r="AH4" s="197"/>
      <c r="AI4" s="197"/>
      <c r="AJ4" s="197"/>
      <c r="AK4" s="197"/>
      <c r="AL4" s="198"/>
    </row>
    <row r="5" spans="1:38" customFormat="1" ht="26.25" customHeight="1" thickBot="1" x14ac:dyDescent="0.25">
      <c r="A5" s="177" t="s">
        <v>68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9"/>
      <c r="Y5" s="84"/>
      <c r="Z5" s="84"/>
      <c r="AA5" s="84"/>
      <c r="AD5" s="196"/>
      <c r="AE5" s="197"/>
      <c r="AF5" s="197"/>
      <c r="AG5" s="197"/>
      <c r="AH5" s="197"/>
      <c r="AI5" s="197"/>
      <c r="AJ5" s="197"/>
      <c r="AK5" s="197"/>
      <c r="AL5" s="198"/>
    </row>
    <row r="6" spans="1:38" ht="10.5" customHeight="1" x14ac:dyDescent="0.45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4"/>
      <c r="O6" s="26"/>
      <c r="P6" s="26"/>
      <c r="Q6" s="24"/>
      <c r="R6" s="26"/>
      <c r="S6" s="26"/>
      <c r="T6" s="25"/>
      <c r="U6" s="25"/>
      <c r="V6" s="24"/>
      <c r="W6" s="26"/>
      <c r="X6" s="26"/>
      <c r="Y6" s="26"/>
      <c r="Z6" s="26"/>
      <c r="AA6" s="26"/>
      <c r="AD6" s="196"/>
      <c r="AE6" s="197"/>
      <c r="AF6" s="197"/>
      <c r="AG6" s="197"/>
      <c r="AH6" s="197"/>
      <c r="AI6" s="197"/>
      <c r="AJ6" s="197"/>
      <c r="AK6" s="197"/>
      <c r="AL6" s="198"/>
    </row>
    <row r="7" spans="1:38" ht="20.25" customHeight="1" x14ac:dyDescent="0.35">
      <c r="A7" s="24"/>
      <c r="B7" s="24"/>
      <c r="C7" s="27" t="s">
        <v>10</v>
      </c>
      <c r="D7" s="28" t="s">
        <v>137</v>
      </c>
      <c r="E7" s="28"/>
      <c r="F7" s="28"/>
      <c r="G7" s="28"/>
      <c r="H7" s="28"/>
      <c r="I7" s="28"/>
      <c r="J7" s="28"/>
      <c r="K7" s="28"/>
      <c r="L7" s="28"/>
      <c r="M7" s="28"/>
      <c r="N7" s="29"/>
      <c r="O7" s="30"/>
      <c r="P7" s="26"/>
      <c r="Q7" s="24"/>
      <c r="R7" s="26"/>
      <c r="S7" s="26"/>
      <c r="T7" s="26"/>
      <c r="U7" s="26"/>
      <c r="V7" s="26"/>
      <c r="W7" s="26"/>
      <c r="X7" s="26"/>
      <c r="Y7" s="26"/>
      <c r="Z7" s="26"/>
      <c r="AA7" s="26"/>
      <c r="AD7" s="196"/>
      <c r="AE7" s="197"/>
      <c r="AF7" s="197"/>
      <c r="AG7" s="197"/>
      <c r="AH7" s="197"/>
      <c r="AI7" s="197"/>
      <c r="AJ7" s="197"/>
      <c r="AK7" s="197"/>
      <c r="AL7" s="198"/>
    </row>
    <row r="8" spans="1:38" ht="18" customHeight="1" x14ac:dyDescent="0.35">
      <c r="A8" s="24"/>
      <c r="B8" s="24"/>
      <c r="C8" s="27" t="s">
        <v>11</v>
      </c>
      <c r="D8" s="38">
        <f ca="1">NOW()</f>
        <v>41774.693680555552</v>
      </c>
      <c r="E8" s="38"/>
      <c r="F8" s="38"/>
      <c r="G8" s="38"/>
      <c r="H8" s="38"/>
      <c r="I8" s="38"/>
      <c r="J8" s="38"/>
      <c r="K8" s="38"/>
      <c r="L8" s="38"/>
      <c r="M8" s="38"/>
      <c r="N8" s="31"/>
      <c r="O8" s="32"/>
      <c r="P8" s="26"/>
      <c r="Q8" s="24"/>
      <c r="R8" s="26"/>
      <c r="S8" s="26"/>
      <c r="T8" s="26"/>
      <c r="U8" s="26"/>
      <c r="V8" s="26"/>
      <c r="W8" s="26"/>
      <c r="X8" s="26"/>
      <c r="Y8" s="26"/>
      <c r="Z8" s="26"/>
      <c r="AA8" s="26"/>
      <c r="AD8" s="196"/>
      <c r="AE8" s="197"/>
      <c r="AF8" s="197"/>
      <c r="AG8" s="197"/>
      <c r="AH8" s="197"/>
      <c r="AI8" s="197"/>
      <c r="AJ8" s="197"/>
      <c r="AK8" s="197"/>
      <c r="AL8" s="198"/>
    </row>
    <row r="9" spans="1:38" ht="14.25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/>
      <c r="P9" s="26"/>
      <c r="Q9" s="24"/>
      <c r="R9" s="26"/>
      <c r="S9" s="26"/>
      <c r="T9" s="24"/>
      <c r="U9" s="24"/>
      <c r="V9" s="24"/>
      <c r="W9" s="26"/>
      <c r="X9" s="26"/>
      <c r="Y9" s="26"/>
      <c r="Z9" s="26"/>
      <c r="AA9" s="26"/>
      <c r="AD9" s="196"/>
      <c r="AE9" s="197"/>
      <c r="AF9" s="197"/>
      <c r="AG9" s="197"/>
      <c r="AH9" s="197"/>
      <c r="AI9" s="197"/>
      <c r="AJ9" s="197"/>
      <c r="AK9" s="197"/>
      <c r="AL9" s="198"/>
    </row>
    <row r="10" spans="1:38" s="7" customFormat="1" ht="38.25" customHeight="1" x14ac:dyDescent="0.2">
      <c r="A10" s="54" t="s">
        <v>5</v>
      </c>
      <c r="B10" s="54" t="s">
        <v>6</v>
      </c>
      <c r="C10" s="43" t="s">
        <v>14</v>
      </c>
      <c r="D10" s="43" t="s">
        <v>13</v>
      </c>
      <c r="E10" s="43" t="s">
        <v>23</v>
      </c>
      <c r="F10" s="170" t="s">
        <v>16</v>
      </c>
      <c r="G10" s="192"/>
      <c r="H10" s="81" t="s">
        <v>24</v>
      </c>
      <c r="I10" s="81" t="s">
        <v>25</v>
      </c>
      <c r="J10" s="48" t="s">
        <v>2</v>
      </c>
      <c r="K10" s="48" t="s">
        <v>3</v>
      </c>
      <c r="L10" s="170" t="s">
        <v>15</v>
      </c>
      <c r="M10" s="192"/>
      <c r="N10" s="81" t="s">
        <v>26</v>
      </c>
      <c r="O10" s="81" t="s">
        <v>25</v>
      </c>
      <c r="P10" s="48" t="s">
        <v>2</v>
      </c>
      <c r="Q10" s="48" t="s">
        <v>3</v>
      </c>
      <c r="R10" s="48" t="s">
        <v>27</v>
      </c>
      <c r="S10" s="45" t="s">
        <v>12</v>
      </c>
      <c r="T10" s="170" t="s">
        <v>4</v>
      </c>
      <c r="U10" s="192"/>
      <c r="V10" s="81" t="s">
        <v>39</v>
      </c>
      <c r="W10" s="81" t="s">
        <v>25</v>
      </c>
      <c r="X10" s="48" t="s">
        <v>28</v>
      </c>
      <c r="Y10" s="48" t="s">
        <v>150</v>
      </c>
      <c r="Z10" s="48" t="s">
        <v>151</v>
      </c>
      <c r="AA10" s="48" t="s">
        <v>152</v>
      </c>
      <c r="AB10" s="54" t="s">
        <v>22</v>
      </c>
      <c r="AD10" s="196"/>
      <c r="AE10" s="197"/>
      <c r="AF10" s="197"/>
      <c r="AG10" s="197"/>
      <c r="AH10" s="197"/>
      <c r="AI10" s="197"/>
      <c r="AJ10" s="197"/>
      <c r="AK10" s="197"/>
      <c r="AL10" s="198"/>
    </row>
    <row r="11" spans="1:38" x14ac:dyDescent="0.3">
      <c r="A11" s="10">
        <v>1</v>
      </c>
      <c r="B11" s="64">
        <v>60</v>
      </c>
      <c r="C11" s="76" t="s">
        <v>62</v>
      </c>
      <c r="D11" s="76" t="s">
        <v>57</v>
      </c>
      <c r="E11" s="77">
        <v>2000</v>
      </c>
      <c r="F11" s="55">
        <v>50</v>
      </c>
      <c r="G11" s="56"/>
      <c r="H11" s="51">
        <f t="shared" ref="H11:H20" si="0">IF(F11="","",F11+I11)</f>
        <v>50.1</v>
      </c>
      <c r="I11" s="51">
        <f t="shared" ref="I11:I20" si="1">(IF(G11="+",0.2,IF(G11="-",0,0.1)))</f>
        <v>0.1</v>
      </c>
      <c r="J11" s="47">
        <f t="shared" ref="J11:J20" si="2">RANK(H11,H:H)</f>
        <v>1</v>
      </c>
      <c r="K11" s="53">
        <f t="shared" ref="K11:K20" si="3">((COUNTIF(J:J,J11))+1)/2+(J11-1)</f>
        <v>3</v>
      </c>
      <c r="L11" s="52">
        <v>50</v>
      </c>
      <c r="M11" s="51"/>
      <c r="N11" s="51">
        <f t="shared" ref="N11:N20" si="4">IF(L11="","",L11+O11)</f>
        <v>50.1</v>
      </c>
      <c r="O11" s="51">
        <f t="shared" ref="O11:O20" si="5">(IF(M11="+",0.2,IF(M11="-",0,0.1)))</f>
        <v>0.1</v>
      </c>
      <c r="P11" s="49">
        <f t="shared" ref="P11:P20" si="6">RANK(N11,N:N)</f>
        <v>1</v>
      </c>
      <c r="Q11" s="53">
        <f t="shared" ref="Q11:Q20" si="7">((COUNTIF(P:P,P11))+1)/2+(P11-1)</f>
        <v>3.5</v>
      </c>
      <c r="R11" s="44">
        <f t="shared" ref="R11:R20" si="8">SQRT(K11*Q11)</f>
        <v>3.2403703492039302</v>
      </c>
      <c r="S11" s="50">
        <f t="shared" ref="S11:S20" si="9">RANK(R11,R:R,1)</f>
        <v>1</v>
      </c>
      <c r="T11" s="86">
        <v>32</v>
      </c>
      <c r="U11" s="89" t="s">
        <v>79</v>
      </c>
      <c r="V11" s="87">
        <f t="shared" ref="V11:V20" si="10">IF(T11="","",T11+W11)</f>
        <v>32.200000000000003</v>
      </c>
      <c r="W11" s="87">
        <f t="shared" ref="W11:W20" si="11">(IF(U11="+",0.2,IF(U11="-",0,0.1)))</f>
        <v>0.2</v>
      </c>
      <c r="X11" s="88">
        <f t="shared" ref="X11:X20" si="12">RANK(V11,V:V)</f>
        <v>1</v>
      </c>
      <c r="Y11" s="138"/>
      <c r="Z11" s="88">
        <v>1</v>
      </c>
      <c r="AA11" s="88">
        <v>1</v>
      </c>
      <c r="AB11" s="90">
        <f>IF(X11=1,100,(IF(X11=2,80,(IF(X11=3,65,(IF(X11=4,55,(IF(X11=5,51,(IF(X11=6,47,(IF(X11=7,43,(IF(X11=8,40,(IF(X11=9,37,(IF(X11=10,34,(IF(X11=11,31,(IF(X11=12,28,(IF(X11=13,26,(IF(X11=14,24,(IF(X11=15,22,(IF(X11=16,20,(IF(X11=17,18,(IF(X11=18,16,(IF(X11=19,14,(IF(X11=20,12,(IF(X11=21,10,(IF(X11=22,9,(IF(X11=23,8,(IF(X11=24,7,(IF(X11=25,6,(IF(X11=26,5,(IF(X11=27,4,(IF(X11=28,3,(IF(X11=29,2,(IF(X11=30,1,0)))))))))))))))))))))))))))))))))))))))))))))))))))))))))))</f>
        <v>100</v>
      </c>
      <c r="AD11" s="196"/>
      <c r="AE11" s="197"/>
      <c r="AF11" s="197"/>
      <c r="AG11" s="197"/>
      <c r="AH11" s="197"/>
      <c r="AI11" s="197"/>
      <c r="AJ11" s="197"/>
      <c r="AK11" s="197"/>
      <c r="AL11" s="198"/>
    </row>
    <row r="12" spans="1:38" x14ac:dyDescent="0.3">
      <c r="A12" s="10">
        <v>2</v>
      </c>
      <c r="B12" s="64">
        <v>89</v>
      </c>
      <c r="C12" s="69" t="s">
        <v>115</v>
      </c>
      <c r="D12" s="76" t="s">
        <v>113</v>
      </c>
      <c r="E12" s="77">
        <v>2000</v>
      </c>
      <c r="F12" s="55">
        <v>50</v>
      </c>
      <c r="G12" s="56"/>
      <c r="H12" s="51">
        <f t="shared" si="0"/>
        <v>50.1</v>
      </c>
      <c r="I12" s="51">
        <f t="shared" si="1"/>
        <v>0.1</v>
      </c>
      <c r="J12" s="47">
        <f t="shared" si="2"/>
        <v>1</v>
      </c>
      <c r="K12" s="53">
        <f t="shared" si="3"/>
        <v>3</v>
      </c>
      <c r="L12" s="52">
        <v>50</v>
      </c>
      <c r="M12" s="51"/>
      <c r="N12" s="51">
        <f t="shared" si="4"/>
        <v>50.1</v>
      </c>
      <c r="O12" s="51">
        <f t="shared" si="5"/>
        <v>0.1</v>
      </c>
      <c r="P12" s="49">
        <f t="shared" si="6"/>
        <v>1</v>
      </c>
      <c r="Q12" s="53">
        <f t="shared" si="7"/>
        <v>3.5</v>
      </c>
      <c r="R12" s="44">
        <f t="shared" si="8"/>
        <v>3.2403703492039302</v>
      </c>
      <c r="S12" s="50">
        <f t="shared" si="9"/>
        <v>1</v>
      </c>
      <c r="T12" s="86">
        <v>31</v>
      </c>
      <c r="U12" s="89" t="s">
        <v>79</v>
      </c>
      <c r="V12" s="87">
        <f t="shared" si="10"/>
        <v>31.2</v>
      </c>
      <c r="W12" s="87">
        <f t="shared" si="11"/>
        <v>0.2</v>
      </c>
      <c r="X12" s="88">
        <f t="shared" si="12"/>
        <v>2</v>
      </c>
      <c r="Y12" s="138"/>
      <c r="Z12" s="88">
        <v>2</v>
      </c>
      <c r="AA12" s="88"/>
      <c r="AB12" s="90"/>
      <c r="AD12" s="196"/>
      <c r="AE12" s="197"/>
      <c r="AF12" s="197"/>
      <c r="AG12" s="197"/>
      <c r="AH12" s="197"/>
      <c r="AI12" s="197"/>
      <c r="AJ12" s="197"/>
      <c r="AK12" s="197"/>
      <c r="AL12" s="198"/>
    </row>
    <row r="13" spans="1:38" x14ac:dyDescent="0.3">
      <c r="A13" s="10">
        <v>3</v>
      </c>
      <c r="B13" s="64">
        <v>55</v>
      </c>
      <c r="C13" s="69" t="s">
        <v>63</v>
      </c>
      <c r="D13" s="76" t="s">
        <v>51</v>
      </c>
      <c r="E13" s="77">
        <v>2000</v>
      </c>
      <c r="F13" s="55">
        <v>50</v>
      </c>
      <c r="G13" s="56"/>
      <c r="H13" s="51">
        <f t="shared" si="0"/>
        <v>50.1</v>
      </c>
      <c r="I13" s="51">
        <f t="shared" si="1"/>
        <v>0.1</v>
      </c>
      <c r="J13" s="47">
        <f t="shared" si="2"/>
        <v>1</v>
      </c>
      <c r="K13" s="53">
        <f t="shared" si="3"/>
        <v>3</v>
      </c>
      <c r="L13" s="52">
        <v>50</v>
      </c>
      <c r="M13" s="51"/>
      <c r="N13" s="51">
        <f t="shared" si="4"/>
        <v>50.1</v>
      </c>
      <c r="O13" s="51">
        <f t="shared" si="5"/>
        <v>0.1</v>
      </c>
      <c r="P13" s="49">
        <f t="shared" si="6"/>
        <v>1</v>
      </c>
      <c r="Q13" s="53">
        <f t="shared" si="7"/>
        <v>3.5</v>
      </c>
      <c r="R13" s="44">
        <f t="shared" si="8"/>
        <v>3.2403703492039302</v>
      </c>
      <c r="S13" s="50">
        <f t="shared" si="9"/>
        <v>1</v>
      </c>
      <c r="T13" s="86">
        <v>26</v>
      </c>
      <c r="U13" s="89" t="s">
        <v>79</v>
      </c>
      <c r="V13" s="87">
        <f t="shared" si="10"/>
        <v>26.2</v>
      </c>
      <c r="W13" s="87">
        <f t="shared" si="11"/>
        <v>0.2</v>
      </c>
      <c r="X13" s="88">
        <f t="shared" si="12"/>
        <v>3</v>
      </c>
      <c r="Y13" s="138">
        <v>2.04</v>
      </c>
      <c r="Z13" s="88">
        <v>3</v>
      </c>
      <c r="AA13" s="88">
        <v>2</v>
      </c>
      <c r="AB13" s="90">
        <v>80</v>
      </c>
      <c r="AD13" s="196"/>
      <c r="AE13" s="197"/>
      <c r="AF13" s="197"/>
      <c r="AG13" s="197"/>
      <c r="AH13" s="197"/>
      <c r="AI13" s="197"/>
      <c r="AJ13" s="197"/>
      <c r="AK13" s="197"/>
      <c r="AL13" s="198"/>
    </row>
    <row r="14" spans="1:38" x14ac:dyDescent="0.3">
      <c r="A14" s="10">
        <v>4</v>
      </c>
      <c r="B14" s="64">
        <v>100</v>
      </c>
      <c r="C14" s="69" t="s">
        <v>75</v>
      </c>
      <c r="D14" s="76" t="s">
        <v>51</v>
      </c>
      <c r="E14" s="77">
        <v>1999</v>
      </c>
      <c r="F14" s="55">
        <v>50</v>
      </c>
      <c r="G14" s="56"/>
      <c r="H14" s="51">
        <f t="shared" si="0"/>
        <v>50.1</v>
      </c>
      <c r="I14" s="51">
        <f t="shared" si="1"/>
        <v>0.1</v>
      </c>
      <c r="J14" s="47">
        <f t="shared" si="2"/>
        <v>1</v>
      </c>
      <c r="K14" s="53">
        <f t="shared" si="3"/>
        <v>3</v>
      </c>
      <c r="L14" s="52">
        <v>50</v>
      </c>
      <c r="M14" s="46"/>
      <c r="N14" s="51">
        <f t="shared" si="4"/>
        <v>50.1</v>
      </c>
      <c r="O14" s="51">
        <f t="shared" si="5"/>
        <v>0.1</v>
      </c>
      <c r="P14" s="49">
        <f t="shared" si="6"/>
        <v>1</v>
      </c>
      <c r="Q14" s="53">
        <f t="shared" si="7"/>
        <v>3.5</v>
      </c>
      <c r="R14" s="44">
        <f t="shared" si="8"/>
        <v>3.2403703492039302</v>
      </c>
      <c r="S14" s="50">
        <f t="shared" si="9"/>
        <v>1</v>
      </c>
      <c r="T14" s="86">
        <v>26</v>
      </c>
      <c r="U14" s="89" t="s">
        <v>79</v>
      </c>
      <c r="V14" s="87">
        <f t="shared" si="10"/>
        <v>26.2</v>
      </c>
      <c r="W14" s="87">
        <f t="shared" si="11"/>
        <v>0.2</v>
      </c>
      <c r="X14" s="88">
        <f t="shared" si="12"/>
        <v>3</v>
      </c>
      <c r="Y14" s="138">
        <v>2.5299999999999998</v>
      </c>
      <c r="Z14" s="88">
        <v>4</v>
      </c>
      <c r="AA14" s="88">
        <v>3</v>
      </c>
      <c r="AB14" s="90">
        <v>65</v>
      </c>
      <c r="AD14" s="196"/>
      <c r="AE14" s="197"/>
      <c r="AF14" s="197"/>
      <c r="AG14" s="197"/>
      <c r="AH14" s="197"/>
      <c r="AI14" s="197"/>
      <c r="AJ14" s="197"/>
      <c r="AK14" s="197"/>
      <c r="AL14" s="198"/>
    </row>
    <row r="15" spans="1:38" s="85" customFormat="1" x14ac:dyDescent="0.3">
      <c r="A15" s="10">
        <v>5</v>
      </c>
      <c r="B15" s="64">
        <v>58</v>
      </c>
      <c r="C15" s="76" t="s">
        <v>76</v>
      </c>
      <c r="D15" s="76" t="s">
        <v>50</v>
      </c>
      <c r="E15" s="77">
        <v>1999</v>
      </c>
      <c r="F15" s="55">
        <v>34</v>
      </c>
      <c r="G15" s="56" t="s">
        <v>79</v>
      </c>
      <c r="H15" s="51">
        <f t="shared" si="0"/>
        <v>34.200000000000003</v>
      </c>
      <c r="I15" s="51">
        <f t="shared" si="1"/>
        <v>0.2</v>
      </c>
      <c r="J15" s="47">
        <f t="shared" si="2"/>
        <v>6</v>
      </c>
      <c r="K15" s="53">
        <f t="shared" si="3"/>
        <v>6</v>
      </c>
      <c r="L15" s="52">
        <v>50</v>
      </c>
      <c r="M15" s="51"/>
      <c r="N15" s="51">
        <f t="shared" si="4"/>
        <v>50.1</v>
      </c>
      <c r="O15" s="51">
        <f t="shared" si="5"/>
        <v>0.1</v>
      </c>
      <c r="P15" s="49">
        <f t="shared" si="6"/>
        <v>1</v>
      </c>
      <c r="Q15" s="53">
        <f t="shared" si="7"/>
        <v>3.5</v>
      </c>
      <c r="R15" s="44">
        <f t="shared" si="8"/>
        <v>4.5825756949558398</v>
      </c>
      <c r="S15" s="50">
        <f t="shared" si="9"/>
        <v>6</v>
      </c>
      <c r="T15" s="86">
        <v>26</v>
      </c>
      <c r="U15" s="89" t="s">
        <v>79</v>
      </c>
      <c r="V15" s="87">
        <f t="shared" si="10"/>
        <v>26.2</v>
      </c>
      <c r="W15" s="87">
        <f t="shared" si="11"/>
        <v>0.2</v>
      </c>
      <c r="X15" s="88">
        <f t="shared" si="12"/>
        <v>3</v>
      </c>
      <c r="Y15" s="138"/>
      <c r="Z15" s="88">
        <v>5</v>
      </c>
      <c r="AA15" s="88">
        <v>4</v>
      </c>
      <c r="AB15" s="90">
        <v>55</v>
      </c>
      <c r="AD15" s="196"/>
      <c r="AE15" s="197"/>
      <c r="AF15" s="197"/>
      <c r="AG15" s="197"/>
      <c r="AH15" s="197"/>
      <c r="AI15" s="197"/>
      <c r="AJ15" s="197"/>
      <c r="AK15" s="197"/>
      <c r="AL15" s="198"/>
    </row>
    <row r="16" spans="1:38" s="85" customFormat="1" x14ac:dyDescent="0.3">
      <c r="A16" s="10">
        <v>6</v>
      </c>
      <c r="B16" s="64">
        <v>65</v>
      </c>
      <c r="C16" s="69" t="s">
        <v>119</v>
      </c>
      <c r="D16" s="65" t="s">
        <v>112</v>
      </c>
      <c r="E16" s="77">
        <v>1999</v>
      </c>
      <c r="F16" s="55">
        <v>50</v>
      </c>
      <c r="G16" s="56"/>
      <c r="H16" s="51">
        <f t="shared" si="0"/>
        <v>50.1</v>
      </c>
      <c r="I16" s="51">
        <f t="shared" si="1"/>
        <v>0.1</v>
      </c>
      <c r="J16" s="47">
        <f t="shared" si="2"/>
        <v>1</v>
      </c>
      <c r="K16" s="53">
        <f t="shared" si="3"/>
        <v>3</v>
      </c>
      <c r="L16" s="52">
        <v>50</v>
      </c>
      <c r="M16" s="46"/>
      <c r="N16" s="51">
        <f t="shared" si="4"/>
        <v>50.1</v>
      </c>
      <c r="O16" s="51">
        <f t="shared" si="5"/>
        <v>0.1</v>
      </c>
      <c r="P16" s="49">
        <f t="shared" si="6"/>
        <v>1</v>
      </c>
      <c r="Q16" s="53">
        <f t="shared" si="7"/>
        <v>3.5</v>
      </c>
      <c r="R16" s="44">
        <f t="shared" si="8"/>
        <v>3.2403703492039302</v>
      </c>
      <c r="S16" s="50">
        <f t="shared" si="9"/>
        <v>1</v>
      </c>
      <c r="T16" s="86">
        <v>26</v>
      </c>
      <c r="U16" s="89"/>
      <c r="V16" s="87">
        <f t="shared" si="10"/>
        <v>26.1</v>
      </c>
      <c r="W16" s="87">
        <f t="shared" si="11"/>
        <v>0.1</v>
      </c>
      <c r="X16" s="88">
        <f t="shared" si="12"/>
        <v>6</v>
      </c>
      <c r="Y16" s="138"/>
      <c r="Z16" s="88">
        <v>6</v>
      </c>
      <c r="AA16" s="88">
        <v>5</v>
      </c>
      <c r="AB16" s="90">
        <v>51</v>
      </c>
    </row>
    <row r="17" spans="1:28" x14ac:dyDescent="0.3">
      <c r="A17" s="10">
        <v>7</v>
      </c>
      <c r="B17" s="64">
        <v>64</v>
      </c>
      <c r="C17" s="69" t="s">
        <v>73</v>
      </c>
      <c r="D17" s="76" t="s">
        <v>51</v>
      </c>
      <c r="E17" s="77">
        <v>1999</v>
      </c>
      <c r="F17" s="55">
        <v>33</v>
      </c>
      <c r="G17" s="56"/>
      <c r="H17" s="51">
        <f t="shared" si="0"/>
        <v>33.1</v>
      </c>
      <c r="I17" s="51">
        <f t="shared" si="1"/>
        <v>0.1</v>
      </c>
      <c r="J17" s="47">
        <f t="shared" si="2"/>
        <v>7</v>
      </c>
      <c r="K17" s="53">
        <f t="shared" si="3"/>
        <v>7</v>
      </c>
      <c r="L17" s="52">
        <v>28</v>
      </c>
      <c r="M17" s="51"/>
      <c r="N17" s="51">
        <f t="shared" si="4"/>
        <v>28.1</v>
      </c>
      <c r="O17" s="51">
        <f t="shared" si="5"/>
        <v>0.1</v>
      </c>
      <c r="P17" s="49">
        <f t="shared" si="6"/>
        <v>7</v>
      </c>
      <c r="Q17" s="53">
        <f t="shared" si="7"/>
        <v>7</v>
      </c>
      <c r="R17" s="44">
        <f t="shared" si="8"/>
        <v>7</v>
      </c>
      <c r="S17" s="50">
        <f t="shared" si="9"/>
        <v>7</v>
      </c>
      <c r="T17" s="86">
        <v>25</v>
      </c>
      <c r="U17" s="89" t="s">
        <v>79</v>
      </c>
      <c r="V17" s="87">
        <f t="shared" si="10"/>
        <v>25.2</v>
      </c>
      <c r="W17" s="87">
        <f t="shared" si="11"/>
        <v>0.2</v>
      </c>
      <c r="X17" s="88">
        <f t="shared" si="12"/>
        <v>7</v>
      </c>
      <c r="Y17" s="138"/>
      <c r="Z17" s="88">
        <v>7</v>
      </c>
      <c r="AA17" s="88">
        <v>6</v>
      </c>
      <c r="AB17" s="90">
        <v>47</v>
      </c>
    </row>
    <row r="18" spans="1:28" x14ac:dyDescent="0.3">
      <c r="A18" s="10">
        <v>8</v>
      </c>
      <c r="B18" s="64">
        <v>73</v>
      </c>
      <c r="C18" s="69" t="s">
        <v>116</v>
      </c>
      <c r="D18" s="76" t="s">
        <v>51</v>
      </c>
      <c r="E18" s="77">
        <v>1999</v>
      </c>
      <c r="F18" s="55">
        <v>30</v>
      </c>
      <c r="G18" s="56"/>
      <c r="H18" s="51">
        <f t="shared" si="0"/>
        <v>30.1</v>
      </c>
      <c r="I18" s="51">
        <f t="shared" si="1"/>
        <v>0.1</v>
      </c>
      <c r="J18" s="47">
        <f t="shared" si="2"/>
        <v>8</v>
      </c>
      <c r="K18" s="53">
        <f t="shared" si="3"/>
        <v>8.5</v>
      </c>
      <c r="L18" s="52">
        <v>19</v>
      </c>
      <c r="M18" s="51"/>
      <c r="N18" s="51">
        <f t="shared" si="4"/>
        <v>19.100000000000001</v>
      </c>
      <c r="O18" s="51">
        <f t="shared" si="5"/>
        <v>0.1</v>
      </c>
      <c r="P18" s="49">
        <f t="shared" si="6"/>
        <v>9</v>
      </c>
      <c r="Q18" s="53">
        <f t="shared" si="7"/>
        <v>9</v>
      </c>
      <c r="R18" s="44">
        <f t="shared" si="8"/>
        <v>8.7464278422679502</v>
      </c>
      <c r="S18" s="50">
        <f t="shared" si="9"/>
        <v>9</v>
      </c>
      <c r="T18" s="86">
        <v>14</v>
      </c>
      <c r="U18" s="89" t="s">
        <v>79</v>
      </c>
      <c r="V18" s="87">
        <f t="shared" si="10"/>
        <v>14.2</v>
      </c>
      <c r="W18" s="87">
        <f t="shared" si="11"/>
        <v>0.2</v>
      </c>
      <c r="X18" s="88">
        <f t="shared" si="12"/>
        <v>8</v>
      </c>
      <c r="Y18" s="138"/>
      <c r="Z18" s="88">
        <v>8</v>
      </c>
      <c r="AA18" s="88">
        <v>7</v>
      </c>
      <c r="AB18" s="90">
        <v>43</v>
      </c>
    </row>
    <row r="19" spans="1:28" x14ac:dyDescent="0.3">
      <c r="A19" s="10">
        <v>9</v>
      </c>
      <c r="B19" s="64">
        <v>91</v>
      </c>
      <c r="C19" s="69" t="s">
        <v>117</v>
      </c>
      <c r="D19" s="76" t="s">
        <v>50</v>
      </c>
      <c r="E19" s="77">
        <v>2000</v>
      </c>
      <c r="F19" s="55">
        <v>30</v>
      </c>
      <c r="G19" s="56"/>
      <c r="H19" s="51">
        <f t="shared" si="0"/>
        <v>30.1</v>
      </c>
      <c r="I19" s="51">
        <f t="shared" si="1"/>
        <v>0.1</v>
      </c>
      <c r="J19" s="47">
        <f t="shared" si="2"/>
        <v>8</v>
      </c>
      <c r="K19" s="53">
        <f t="shared" si="3"/>
        <v>8.5</v>
      </c>
      <c r="L19" s="52">
        <v>19</v>
      </c>
      <c r="M19" s="51" t="s">
        <v>79</v>
      </c>
      <c r="N19" s="51">
        <f t="shared" si="4"/>
        <v>19.2</v>
      </c>
      <c r="O19" s="51">
        <f t="shared" si="5"/>
        <v>0.2</v>
      </c>
      <c r="P19" s="49">
        <f t="shared" si="6"/>
        <v>8</v>
      </c>
      <c r="Q19" s="53">
        <f t="shared" si="7"/>
        <v>8</v>
      </c>
      <c r="R19" s="44">
        <f t="shared" si="8"/>
        <v>8.2462112512353212</v>
      </c>
      <c r="S19" s="50">
        <f t="shared" si="9"/>
        <v>8</v>
      </c>
      <c r="T19" s="86">
        <v>14</v>
      </c>
      <c r="U19" s="89"/>
      <c r="V19" s="87">
        <f t="shared" si="10"/>
        <v>14.1</v>
      </c>
      <c r="W19" s="87">
        <f t="shared" si="11"/>
        <v>0.1</v>
      </c>
      <c r="X19" s="88">
        <f t="shared" si="12"/>
        <v>9</v>
      </c>
      <c r="Y19" s="138"/>
      <c r="Z19" s="88">
        <v>9</v>
      </c>
      <c r="AA19" s="88">
        <v>8</v>
      </c>
      <c r="AB19" s="90">
        <v>40</v>
      </c>
    </row>
    <row r="20" spans="1:28" x14ac:dyDescent="0.3">
      <c r="A20" s="10">
        <v>10</v>
      </c>
      <c r="B20" s="64">
        <v>95</v>
      </c>
      <c r="C20" s="69" t="s">
        <v>114</v>
      </c>
      <c r="D20" s="76" t="s">
        <v>50</v>
      </c>
      <c r="E20" s="77">
        <v>2000</v>
      </c>
      <c r="F20" s="55">
        <v>28</v>
      </c>
      <c r="G20" s="56"/>
      <c r="H20" s="51">
        <f t="shared" si="0"/>
        <v>28.1</v>
      </c>
      <c r="I20" s="51">
        <f t="shared" si="1"/>
        <v>0.1</v>
      </c>
      <c r="J20" s="47">
        <f t="shared" si="2"/>
        <v>10</v>
      </c>
      <c r="K20" s="53">
        <f t="shared" si="3"/>
        <v>10</v>
      </c>
      <c r="L20" s="52">
        <v>16</v>
      </c>
      <c r="M20" s="51" t="s">
        <v>79</v>
      </c>
      <c r="N20" s="51">
        <f t="shared" si="4"/>
        <v>16.2</v>
      </c>
      <c r="O20" s="51">
        <f t="shared" si="5"/>
        <v>0.2</v>
      </c>
      <c r="P20" s="49">
        <f t="shared" si="6"/>
        <v>10</v>
      </c>
      <c r="Q20" s="53">
        <f t="shared" si="7"/>
        <v>10</v>
      </c>
      <c r="R20" s="44">
        <f t="shared" si="8"/>
        <v>10</v>
      </c>
      <c r="S20" s="50">
        <f t="shared" si="9"/>
        <v>10</v>
      </c>
      <c r="T20" s="86">
        <v>9</v>
      </c>
      <c r="U20" s="89" t="s">
        <v>79</v>
      </c>
      <c r="V20" s="87">
        <f t="shared" si="10"/>
        <v>9.1999999999999993</v>
      </c>
      <c r="W20" s="87">
        <f t="shared" si="11"/>
        <v>0.2</v>
      </c>
      <c r="X20" s="88">
        <f t="shared" si="12"/>
        <v>10</v>
      </c>
      <c r="Y20" s="138"/>
      <c r="Z20" s="88">
        <v>10</v>
      </c>
      <c r="AA20" s="88">
        <v>9</v>
      </c>
      <c r="AB20" s="90">
        <v>37</v>
      </c>
    </row>
  </sheetData>
  <autoFilter ref="A10:AB10">
    <sortState ref="A11:AA20">
      <sortCondition ref="Z10"/>
    </sortState>
  </autoFilter>
  <sortState ref="A11:Y20">
    <sortCondition ref="X11:X20"/>
    <sortCondition ref="S11:S20"/>
  </sortState>
  <mergeCells count="7">
    <mergeCell ref="AD1:AL15"/>
    <mergeCell ref="A1:X1"/>
    <mergeCell ref="A3:X3"/>
    <mergeCell ref="A5:X5"/>
    <mergeCell ref="F10:G10"/>
    <mergeCell ref="L10:M10"/>
    <mergeCell ref="T10:U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7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zoomScaleNormal="100" workbookViewId="0">
      <selection activeCell="Y19" sqref="Y19"/>
    </sheetView>
  </sheetViews>
  <sheetFormatPr defaultRowHeight="15" x14ac:dyDescent="0.3"/>
  <cols>
    <col min="1" max="1" width="4.28515625" style="3" customWidth="1"/>
    <col min="2" max="2" width="4.42578125" style="3" customWidth="1"/>
    <col min="3" max="3" width="21.42578125" style="3" customWidth="1"/>
    <col min="4" max="4" width="23.42578125" style="3" customWidth="1"/>
    <col min="5" max="5" width="6.140625" style="3" customWidth="1"/>
    <col min="6" max="6" width="6" style="3" customWidth="1"/>
    <col min="7" max="7" width="2.5703125" style="3" customWidth="1"/>
    <col min="8" max="9" width="7" style="3" hidden="1" customWidth="1"/>
    <col min="10" max="10" width="6.42578125" style="3" customWidth="1"/>
    <col min="11" max="11" width="7.85546875" style="3" customWidth="1"/>
    <col min="12" max="12" width="5.140625" style="3" customWidth="1"/>
    <col min="13" max="13" width="3.5703125" style="3" customWidth="1"/>
    <col min="14" max="14" width="8.7109375" style="3" hidden="1" customWidth="1"/>
    <col min="15" max="15" width="8.7109375" style="4" hidden="1" customWidth="1"/>
    <col min="16" max="16" width="6.5703125" style="4" customWidth="1"/>
    <col min="17" max="17" width="7.28515625" style="3" customWidth="1"/>
    <col min="18" max="18" width="7" style="4" customWidth="1"/>
    <col min="19" max="19" width="7" style="3" customWidth="1"/>
    <col min="20" max="20" width="4.85546875" style="3" customWidth="1"/>
    <col min="21" max="21" width="2.85546875" style="3" customWidth="1"/>
    <col min="22" max="22" width="8" style="3" hidden="1" customWidth="1"/>
    <col min="23" max="23" width="8" style="4" hidden="1" customWidth="1"/>
    <col min="24" max="24" width="8" style="4" customWidth="1"/>
    <col min="25" max="25" width="7.42578125" style="3" customWidth="1"/>
    <col min="26" max="26" width="6.85546875" style="3" customWidth="1"/>
    <col min="27" max="16384" width="9.140625" style="3"/>
  </cols>
  <sheetData>
    <row r="1" spans="1:35" s="34" customFormat="1" ht="26.25" customHeight="1" x14ac:dyDescent="0.35">
      <c r="A1" s="172" t="s">
        <v>20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6"/>
      <c r="U1" s="176"/>
      <c r="V1" s="176"/>
      <c r="W1" s="176"/>
      <c r="X1" s="176"/>
      <c r="AA1" s="193" t="s">
        <v>40</v>
      </c>
      <c r="AB1" s="194"/>
      <c r="AC1" s="194"/>
      <c r="AD1" s="194"/>
      <c r="AE1" s="194"/>
      <c r="AF1" s="194"/>
      <c r="AG1" s="194"/>
      <c r="AH1" s="194"/>
      <c r="AI1" s="195"/>
    </row>
    <row r="2" spans="1:35" s="35" customFormat="1" ht="10.5" customHeight="1" x14ac:dyDescent="0.2">
      <c r="AA2" s="196"/>
      <c r="AB2" s="197"/>
      <c r="AC2" s="197"/>
      <c r="AD2" s="197"/>
      <c r="AE2" s="197"/>
      <c r="AF2" s="197"/>
      <c r="AG2" s="197"/>
      <c r="AH2" s="197"/>
      <c r="AI2" s="198"/>
    </row>
    <row r="3" spans="1:35" s="35" customFormat="1" ht="27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AA3" s="196"/>
      <c r="AB3" s="197"/>
      <c r="AC3" s="197"/>
      <c r="AD3" s="197"/>
      <c r="AE3" s="197"/>
      <c r="AF3" s="197"/>
      <c r="AG3" s="197"/>
      <c r="AH3" s="197"/>
      <c r="AI3" s="198"/>
    </row>
    <row r="4" spans="1:35" s="35" customFormat="1" ht="9.75" customHeight="1" thickBot="1" x14ac:dyDescent="0.25">
      <c r="AA4" s="196"/>
      <c r="AB4" s="197"/>
      <c r="AC4" s="197"/>
      <c r="AD4" s="197"/>
      <c r="AE4" s="197"/>
      <c r="AF4" s="197"/>
      <c r="AG4" s="197"/>
      <c r="AH4" s="197"/>
      <c r="AI4" s="198"/>
    </row>
    <row r="5" spans="1:35" customFormat="1" ht="26.25" customHeight="1" thickBot="1" x14ac:dyDescent="0.25">
      <c r="A5" s="177" t="s">
        <v>69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9"/>
      <c r="AA5" s="196"/>
      <c r="AB5" s="197"/>
      <c r="AC5" s="197"/>
      <c r="AD5" s="197"/>
      <c r="AE5" s="197"/>
      <c r="AF5" s="197"/>
      <c r="AG5" s="197"/>
      <c r="AH5" s="197"/>
      <c r="AI5" s="198"/>
    </row>
    <row r="6" spans="1:35" ht="10.5" customHeight="1" x14ac:dyDescent="0.45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4"/>
      <c r="O6" s="26"/>
      <c r="P6" s="26"/>
      <c r="Q6" s="24"/>
      <c r="R6" s="26"/>
      <c r="S6" s="26"/>
      <c r="T6" s="25"/>
      <c r="U6" s="25"/>
      <c r="V6" s="24"/>
      <c r="W6" s="26"/>
      <c r="X6" s="26"/>
      <c r="AA6" s="196"/>
      <c r="AB6" s="197"/>
      <c r="AC6" s="197"/>
      <c r="AD6" s="197"/>
      <c r="AE6" s="197"/>
      <c r="AF6" s="197"/>
      <c r="AG6" s="197"/>
      <c r="AH6" s="197"/>
      <c r="AI6" s="198"/>
    </row>
    <row r="7" spans="1:35" ht="20.25" customHeight="1" x14ac:dyDescent="0.35">
      <c r="A7" s="24"/>
      <c r="B7" s="24"/>
      <c r="C7" s="27" t="s">
        <v>10</v>
      </c>
      <c r="D7" s="28" t="s">
        <v>137</v>
      </c>
      <c r="E7" s="28"/>
      <c r="F7" s="28"/>
      <c r="G7" s="28"/>
      <c r="H7" s="28"/>
      <c r="I7" s="28"/>
      <c r="J7" s="28"/>
      <c r="K7" s="28"/>
      <c r="L7" s="28"/>
      <c r="M7" s="28"/>
      <c r="N7" s="29"/>
      <c r="O7" s="30"/>
      <c r="P7" s="26"/>
      <c r="Q7" s="24"/>
      <c r="R7" s="26"/>
      <c r="S7" s="26"/>
      <c r="T7" s="26"/>
      <c r="U7" s="26"/>
      <c r="V7" s="26"/>
      <c r="W7" s="26"/>
      <c r="X7" s="26"/>
      <c r="AA7" s="196"/>
      <c r="AB7" s="197"/>
      <c r="AC7" s="197"/>
      <c r="AD7" s="197"/>
      <c r="AE7" s="197"/>
      <c r="AF7" s="197"/>
      <c r="AG7" s="197"/>
      <c r="AH7" s="197"/>
      <c r="AI7" s="198"/>
    </row>
    <row r="8" spans="1:35" ht="18" customHeight="1" x14ac:dyDescent="0.35">
      <c r="A8" s="24"/>
      <c r="B8" s="24"/>
      <c r="C8" s="27" t="s">
        <v>11</v>
      </c>
      <c r="D8" s="38">
        <f ca="1">NOW()</f>
        <v>41774.693680555552</v>
      </c>
      <c r="E8" s="38"/>
      <c r="F8" s="38"/>
      <c r="G8" s="38"/>
      <c r="H8" s="38"/>
      <c r="I8" s="38"/>
      <c r="J8" s="38"/>
      <c r="K8" s="38"/>
      <c r="L8" s="38"/>
      <c r="M8" s="38"/>
      <c r="N8" s="31"/>
      <c r="O8" s="32"/>
      <c r="P8" s="26"/>
      <c r="Q8" s="24"/>
      <c r="R8" s="26"/>
      <c r="S8" s="26"/>
      <c r="T8" s="26"/>
      <c r="U8" s="26"/>
      <c r="V8" s="26"/>
      <c r="W8" s="26"/>
      <c r="X8" s="26"/>
      <c r="AA8" s="196"/>
      <c r="AB8" s="197"/>
      <c r="AC8" s="197"/>
      <c r="AD8" s="197"/>
      <c r="AE8" s="197"/>
      <c r="AF8" s="197"/>
      <c r="AG8" s="197"/>
      <c r="AH8" s="197"/>
      <c r="AI8" s="198"/>
    </row>
    <row r="9" spans="1:35" ht="14.25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/>
      <c r="P9" s="26"/>
      <c r="Q9" s="24"/>
      <c r="R9" s="26"/>
      <c r="S9" s="26"/>
      <c r="T9" s="24"/>
      <c r="U9" s="24"/>
      <c r="V9" s="24"/>
      <c r="W9" s="26"/>
      <c r="X9" s="26"/>
      <c r="AA9" s="196"/>
      <c r="AB9" s="197"/>
      <c r="AC9" s="197"/>
      <c r="AD9" s="197"/>
      <c r="AE9" s="197"/>
      <c r="AF9" s="197"/>
      <c r="AG9" s="197"/>
      <c r="AH9" s="197"/>
      <c r="AI9" s="198"/>
    </row>
    <row r="10" spans="1:35" s="7" customFormat="1" ht="38.25" customHeight="1" x14ac:dyDescent="0.2">
      <c r="A10" s="54" t="s">
        <v>5</v>
      </c>
      <c r="B10" s="54" t="s">
        <v>6</v>
      </c>
      <c r="C10" s="43" t="s">
        <v>14</v>
      </c>
      <c r="D10" s="43" t="s">
        <v>13</v>
      </c>
      <c r="E10" s="43" t="s">
        <v>23</v>
      </c>
      <c r="F10" s="170" t="s">
        <v>16</v>
      </c>
      <c r="G10" s="192"/>
      <c r="H10" s="82" t="s">
        <v>24</v>
      </c>
      <c r="I10" s="82" t="s">
        <v>25</v>
      </c>
      <c r="J10" s="48" t="s">
        <v>2</v>
      </c>
      <c r="K10" s="48" t="s">
        <v>3</v>
      </c>
      <c r="L10" s="170" t="s">
        <v>15</v>
      </c>
      <c r="M10" s="192"/>
      <c r="N10" s="82" t="s">
        <v>26</v>
      </c>
      <c r="O10" s="82" t="s">
        <v>25</v>
      </c>
      <c r="P10" s="48" t="s">
        <v>2</v>
      </c>
      <c r="Q10" s="48" t="s">
        <v>3</v>
      </c>
      <c r="R10" s="48" t="s">
        <v>27</v>
      </c>
      <c r="S10" s="45" t="s">
        <v>12</v>
      </c>
      <c r="T10" s="170" t="s">
        <v>4</v>
      </c>
      <c r="U10" s="192"/>
      <c r="V10" s="82" t="s">
        <v>39</v>
      </c>
      <c r="W10" s="82" t="s">
        <v>25</v>
      </c>
      <c r="X10" s="48" t="s">
        <v>28</v>
      </c>
      <c r="Y10" s="54" t="s">
        <v>22</v>
      </c>
      <c r="AA10" s="196"/>
      <c r="AB10" s="197"/>
      <c r="AC10" s="197"/>
      <c r="AD10" s="197"/>
      <c r="AE10" s="197"/>
      <c r="AF10" s="197"/>
      <c r="AG10" s="197"/>
      <c r="AH10" s="197"/>
      <c r="AI10" s="198"/>
    </row>
    <row r="11" spans="1:35" x14ac:dyDescent="0.3">
      <c r="A11" s="10">
        <v>1</v>
      </c>
      <c r="B11" s="64">
        <v>51</v>
      </c>
      <c r="C11" s="76" t="s">
        <v>121</v>
      </c>
      <c r="D11" s="76" t="s">
        <v>87</v>
      </c>
      <c r="E11" s="77">
        <v>1997</v>
      </c>
      <c r="F11" s="55">
        <v>33</v>
      </c>
      <c r="G11" s="56"/>
      <c r="H11" s="51">
        <f>IF(F11="","",F11+I11)</f>
        <v>33.1</v>
      </c>
      <c r="I11" s="51">
        <f>(IF(G11="+",0.2,IF(G11="-",0,0.1)))</f>
        <v>0.1</v>
      </c>
      <c r="J11" s="47">
        <f>RANK(H11,H:H)</f>
        <v>3</v>
      </c>
      <c r="K11" s="53">
        <f>((COUNTIF(J:J,J11))+1)/2+(J11-1)</f>
        <v>3</v>
      </c>
      <c r="L11" s="52">
        <v>25</v>
      </c>
      <c r="M11" s="46" t="s">
        <v>79</v>
      </c>
      <c r="N11" s="51">
        <f>IF(L11="","",L11+O11)</f>
        <v>25.2</v>
      </c>
      <c r="O11" s="51">
        <f>(IF(M11="+",0.2,IF(M11="-",0,0.1)))</f>
        <v>0.2</v>
      </c>
      <c r="P11" s="49">
        <f>RANK(N11,N:N)</f>
        <v>2</v>
      </c>
      <c r="Q11" s="53">
        <f>((COUNTIF(P:P,P11))+1)/2+(P11-1)</f>
        <v>2</v>
      </c>
      <c r="R11" s="44">
        <f>SQRT(K11*Q11)</f>
        <v>2.4494897427831779</v>
      </c>
      <c r="S11" s="50">
        <f>RANK(R11,R:R,1)</f>
        <v>3</v>
      </c>
      <c r="T11" s="86">
        <v>31</v>
      </c>
      <c r="U11" s="89" t="s">
        <v>79</v>
      </c>
      <c r="V11" s="87">
        <f>IF(T11="","",T11+W11)</f>
        <v>31.2</v>
      </c>
      <c r="W11" s="87">
        <f>(IF(U11="+",0.2,IF(U11="-",0,0.1)))</f>
        <v>0.2</v>
      </c>
      <c r="X11" s="88">
        <f>RANK(V11,V:V)</f>
        <v>1</v>
      </c>
      <c r="Y11" s="90">
        <f>IF(X11=1,100,(IF(X11=2,80,(IF(X11=3,65,(IF(X11=4,55,(IF(X11=5,51,(IF(X11=6,47,(IF(X11=7,43,(IF(X11=8,40,(IF(X11=9,37,(IF(X11=10,34,(IF(X11=11,31,(IF(X11=12,28,(IF(X11=13,26,(IF(X11=14,24,(IF(X11=15,22,(IF(X11=16,20,(IF(X11=17,18,(IF(X11=18,16,(IF(X11=19,14,(IF(X11=20,12,(IF(X11=21,10,(IF(X11=22,9,(IF(X11=23,8,(IF(X11=24,7,(IF(X11=25,6,(IF(X11=26,5,(IF(X11=27,4,(IF(X11=28,3,(IF(X11=29,2,(IF(X11=30,1,0)))))))))))))))))))))))))))))))))))))))))))))))))))))))))))</f>
        <v>100</v>
      </c>
      <c r="AA11" s="196"/>
      <c r="AB11" s="197"/>
      <c r="AC11" s="197"/>
      <c r="AD11" s="197"/>
      <c r="AE11" s="197"/>
      <c r="AF11" s="197"/>
      <c r="AG11" s="197"/>
      <c r="AH11" s="197"/>
      <c r="AI11" s="198"/>
    </row>
    <row r="12" spans="1:35" s="85" customFormat="1" x14ac:dyDescent="0.3">
      <c r="A12" s="10">
        <v>2</v>
      </c>
      <c r="B12" s="64">
        <v>89</v>
      </c>
      <c r="C12" s="69" t="s">
        <v>64</v>
      </c>
      <c r="D12" s="76" t="s">
        <v>87</v>
      </c>
      <c r="E12" s="77">
        <v>1998</v>
      </c>
      <c r="F12" s="55">
        <v>50</v>
      </c>
      <c r="G12" s="56"/>
      <c r="H12" s="51">
        <f>IF(F12="","",F12+I12)</f>
        <v>50.1</v>
      </c>
      <c r="I12" s="51">
        <f>(IF(G12="+",0.2,IF(G12="-",0,0.1)))</f>
        <v>0.1</v>
      </c>
      <c r="J12" s="47">
        <f>RANK(H12,H:H)</f>
        <v>1</v>
      </c>
      <c r="K12" s="53">
        <f>((COUNTIF(J:J,J12))+1)/2+(J12-1)</f>
        <v>1.5</v>
      </c>
      <c r="L12" s="52">
        <v>24</v>
      </c>
      <c r="M12" s="46" t="s">
        <v>79</v>
      </c>
      <c r="N12" s="51">
        <f>IF(L12="","",L12+O12)</f>
        <v>24.2</v>
      </c>
      <c r="O12" s="51">
        <f>(IF(M12="+",0.2,IF(M12="-",0,0.1)))</f>
        <v>0.2</v>
      </c>
      <c r="P12" s="49">
        <f>RANK(N12,N:N)</f>
        <v>3</v>
      </c>
      <c r="Q12" s="53">
        <f>((COUNTIF(P:P,P12))+1)/2+(P12-1)</f>
        <v>3</v>
      </c>
      <c r="R12" s="44">
        <f>SQRT(K12*Q12)</f>
        <v>2.1213203435596424</v>
      </c>
      <c r="S12" s="50">
        <f>RANK(R12,R:R,1)</f>
        <v>2</v>
      </c>
      <c r="T12" s="86">
        <v>20</v>
      </c>
      <c r="U12" s="89"/>
      <c r="V12" s="87">
        <f>IF(T12="","",T12+W12)</f>
        <v>20.100000000000001</v>
      </c>
      <c r="W12" s="87">
        <f>(IF(U12="+",0.2,IF(U12="-",0,0.1)))</f>
        <v>0.1</v>
      </c>
      <c r="X12" s="88">
        <f>RANK(V12,V:V)</f>
        <v>2</v>
      </c>
      <c r="Y12" s="90">
        <f>IF(X12=1,100,(IF(X12=2,80,(IF(X12=3,65,(IF(X12=4,55,(IF(X12=5,51,(IF(X12=6,47,(IF(X12=7,43,(IF(X12=8,40,(IF(X12=9,37,(IF(X12=10,34,(IF(X12=11,31,(IF(X12=12,28,(IF(X12=13,26,(IF(X12=14,24,(IF(X12=15,22,(IF(X12=16,20,(IF(X12=17,18,(IF(X12=18,16,(IF(X12=19,14,(IF(X12=20,12,(IF(X12=21,10,(IF(X12=22,9,(IF(X12=23,8,(IF(X12=24,7,(IF(X12=25,6,(IF(X12=26,5,(IF(X12=27,4,(IF(X12=28,3,(IF(X12=29,2,(IF(X12=30,1,0)))))))))))))))))))))))))))))))))))))))))))))))))))))))))))</f>
        <v>80</v>
      </c>
      <c r="AA12" s="196"/>
      <c r="AB12" s="197"/>
      <c r="AC12" s="197"/>
      <c r="AD12" s="197"/>
      <c r="AE12" s="197"/>
      <c r="AF12" s="197"/>
      <c r="AG12" s="197"/>
      <c r="AH12" s="197"/>
      <c r="AI12" s="198"/>
    </row>
    <row r="13" spans="1:35" s="85" customFormat="1" x14ac:dyDescent="0.3">
      <c r="A13" s="10">
        <v>3</v>
      </c>
      <c r="B13" s="64">
        <v>53</v>
      </c>
      <c r="C13" s="69" t="s">
        <v>120</v>
      </c>
      <c r="D13" s="76" t="s">
        <v>87</v>
      </c>
      <c r="E13" s="77">
        <v>1997</v>
      </c>
      <c r="F13" s="55">
        <v>50</v>
      </c>
      <c r="G13" s="56"/>
      <c r="H13" s="51">
        <f>IF(F13="","",F13+I13)</f>
        <v>50.1</v>
      </c>
      <c r="I13" s="51">
        <f>(IF(G13="+",0.2,IF(G13="-",0,0.1)))</f>
        <v>0.1</v>
      </c>
      <c r="J13" s="47">
        <f>RANK(H13,H:H)</f>
        <v>1</v>
      </c>
      <c r="K13" s="53">
        <f>((COUNTIF(J:J,J13))+1)/2+(J13-1)</f>
        <v>1.5</v>
      </c>
      <c r="L13" s="52">
        <v>50</v>
      </c>
      <c r="M13" s="51"/>
      <c r="N13" s="51">
        <f>IF(L13="","",L13+O13)</f>
        <v>50.1</v>
      </c>
      <c r="O13" s="51">
        <f>(IF(M13="+",0.2,IF(M13="-",0,0.1)))</f>
        <v>0.1</v>
      </c>
      <c r="P13" s="49">
        <f>RANK(N13,N:N)</f>
        <v>1</v>
      </c>
      <c r="Q13" s="53">
        <f>((COUNTIF(P:P,P13))+1)/2+(P13-1)</f>
        <v>1</v>
      </c>
      <c r="R13" s="44">
        <f>SQRT(K13*Q13)</f>
        <v>1.2247448713915889</v>
      </c>
      <c r="S13" s="50">
        <f>RANK(R13,R:R,1)</f>
        <v>1</v>
      </c>
      <c r="T13" s="86">
        <v>12</v>
      </c>
      <c r="U13" s="89"/>
      <c r="V13" s="87">
        <f t="shared" ref="V13" si="0">IF(T13="","",T13+W13)</f>
        <v>12.1</v>
      </c>
      <c r="W13" s="87">
        <f t="shared" ref="W13" si="1">(IF(U13="+",0.2,IF(U13="-",0,0.1)))</f>
        <v>0.1</v>
      </c>
      <c r="X13" s="88">
        <f>RANK(V13,V:V)</f>
        <v>3</v>
      </c>
      <c r="Y13" s="90">
        <f t="shared" ref="Y13" si="2">IF(X13=1,100,(IF(X13=2,80,(IF(X13=3,65,(IF(X13=4,55,(IF(X13=5,51,(IF(X13=6,47,(IF(X13=7,43,(IF(X13=8,40,(IF(X13=9,37,(IF(X13=10,34,(IF(X13=11,31,(IF(X13=12,28,(IF(X13=13,26,(IF(X13=14,24,(IF(X13=15,22,(IF(X13=16,20,(IF(X13=17,18,(IF(X13=18,16,(IF(X13=19,14,(IF(X13=20,12,(IF(X13=21,10,(IF(X13=22,9,(IF(X13=23,8,(IF(X13=24,7,(IF(X13=25,6,(IF(X13=26,5,(IF(X13=27,4,(IF(X13=28,3,(IF(X13=29,2,(IF(X13=30,1,0)))))))))))))))))))))))))))))))))))))))))))))))))))))))))))</f>
        <v>65</v>
      </c>
    </row>
    <row r="14" spans="1:35" x14ac:dyDescent="0.3">
      <c r="A14" s="116">
        <v>4</v>
      </c>
      <c r="B14" s="117">
        <v>90</v>
      </c>
      <c r="C14" s="118" t="s">
        <v>147</v>
      </c>
      <c r="D14" s="119" t="s">
        <v>50</v>
      </c>
      <c r="E14" s="120">
        <v>1998</v>
      </c>
      <c r="F14" s="121">
        <v>22</v>
      </c>
      <c r="G14" s="122"/>
      <c r="H14" s="123">
        <f t="shared" ref="H14" si="3">IF(F14="","",F14+I14)</f>
        <v>22.1</v>
      </c>
      <c r="I14" s="123">
        <f t="shared" ref="I14" si="4">(IF(G14="+",0.2,IF(G14="-",0,0.1)))</f>
        <v>0.1</v>
      </c>
      <c r="J14" s="124">
        <f>RANK(H14,H:H)</f>
        <v>4</v>
      </c>
      <c r="K14" s="125">
        <f>((COUNTIF(J:J,J14))+1)/2+(J14-1)</f>
        <v>4</v>
      </c>
      <c r="L14" s="140"/>
      <c r="M14" s="141"/>
      <c r="P14" s="142"/>
      <c r="Q14" s="143"/>
      <c r="R14" s="142"/>
      <c r="S14" s="143"/>
      <c r="T14" s="140"/>
      <c r="U14" s="141"/>
      <c r="X14" s="145">
        <v>4</v>
      </c>
      <c r="Y14" s="144">
        <v>55</v>
      </c>
    </row>
  </sheetData>
  <autoFilter ref="B10:X10">
    <sortState ref="B12:X17">
      <sortCondition ref="X11"/>
    </sortState>
  </autoFilter>
  <mergeCells count="7">
    <mergeCell ref="A1:X1"/>
    <mergeCell ref="AA1:AI12"/>
    <mergeCell ref="A3:X3"/>
    <mergeCell ref="A5:X5"/>
    <mergeCell ref="F10:G10"/>
    <mergeCell ref="L10:M10"/>
    <mergeCell ref="T10:U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7"/>
  <sheetViews>
    <sheetView zoomScaleNormal="100" workbookViewId="0">
      <selection activeCell="F22" sqref="F22"/>
    </sheetView>
  </sheetViews>
  <sheetFormatPr defaultRowHeight="15" x14ac:dyDescent="0.3"/>
  <cols>
    <col min="1" max="1" width="4.28515625" style="3" customWidth="1"/>
    <col min="2" max="2" width="4.42578125" style="3" customWidth="1"/>
    <col min="3" max="3" width="21.42578125" style="3" customWidth="1"/>
    <col min="4" max="4" width="23.42578125" style="3" customWidth="1"/>
    <col min="5" max="5" width="6.140625" style="3" customWidth="1"/>
    <col min="6" max="6" width="6" style="3" customWidth="1"/>
    <col min="7" max="7" width="2.5703125" style="3" customWidth="1"/>
    <col min="8" max="9" width="7" style="3" hidden="1" customWidth="1"/>
    <col min="10" max="10" width="6.42578125" style="3" customWidth="1"/>
    <col min="11" max="11" width="7.85546875" style="3" customWidth="1"/>
    <col min="12" max="12" width="5.140625" style="3" customWidth="1"/>
    <col min="13" max="13" width="3.5703125" style="3" customWidth="1"/>
    <col min="14" max="14" width="8.7109375" style="3" hidden="1" customWidth="1"/>
    <col min="15" max="15" width="8.7109375" style="4" hidden="1" customWidth="1"/>
    <col min="16" max="16" width="6.5703125" style="4" customWidth="1"/>
    <col min="17" max="17" width="7.28515625" style="3" customWidth="1"/>
    <col min="18" max="18" width="7" style="4" customWidth="1"/>
    <col min="19" max="19" width="7" style="3" customWidth="1"/>
    <col min="20" max="20" width="4.85546875" style="3" customWidth="1"/>
    <col min="21" max="21" width="2.85546875" style="3" customWidth="1"/>
    <col min="22" max="22" width="8" style="3" hidden="1" customWidth="1"/>
    <col min="23" max="23" width="8" style="4" hidden="1" customWidth="1"/>
    <col min="24" max="25" width="8" style="4" customWidth="1"/>
    <col min="26" max="16384" width="9.140625" style="3"/>
  </cols>
  <sheetData>
    <row r="1" spans="1:36" s="34" customFormat="1" ht="26.25" customHeight="1" x14ac:dyDescent="0.35">
      <c r="A1" s="172" t="s">
        <v>20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6"/>
      <c r="U1" s="176"/>
      <c r="V1" s="176"/>
      <c r="W1" s="176"/>
      <c r="X1" s="176"/>
      <c r="Y1" s="97"/>
      <c r="AB1" s="193" t="s">
        <v>40</v>
      </c>
      <c r="AC1" s="194"/>
      <c r="AD1" s="194"/>
      <c r="AE1" s="194"/>
      <c r="AF1" s="194"/>
      <c r="AG1" s="194"/>
      <c r="AH1" s="194"/>
      <c r="AI1" s="194"/>
      <c r="AJ1" s="195"/>
    </row>
    <row r="2" spans="1:36" s="35" customFormat="1" ht="10.5" customHeight="1" x14ac:dyDescent="0.2">
      <c r="AB2" s="196"/>
      <c r="AC2" s="197"/>
      <c r="AD2" s="197"/>
      <c r="AE2" s="197"/>
      <c r="AF2" s="197"/>
      <c r="AG2" s="197"/>
      <c r="AH2" s="197"/>
      <c r="AI2" s="197"/>
      <c r="AJ2" s="198"/>
    </row>
    <row r="3" spans="1:36" s="35" customFormat="1" ht="27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97"/>
      <c r="AB3" s="196"/>
      <c r="AC3" s="197"/>
      <c r="AD3" s="197"/>
      <c r="AE3" s="197"/>
      <c r="AF3" s="197"/>
      <c r="AG3" s="197"/>
      <c r="AH3" s="197"/>
      <c r="AI3" s="197"/>
      <c r="AJ3" s="198"/>
    </row>
    <row r="4" spans="1:36" s="35" customFormat="1" ht="9.75" customHeight="1" thickBot="1" x14ac:dyDescent="0.25">
      <c r="AB4" s="196"/>
      <c r="AC4" s="197"/>
      <c r="AD4" s="197"/>
      <c r="AE4" s="197"/>
      <c r="AF4" s="197"/>
      <c r="AG4" s="197"/>
      <c r="AH4" s="197"/>
      <c r="AI4" s="197"/>
      <c r="AJ4" s="198"/>
    </row>
    <row r="5" spans="1:36" customFormat="1" ht="26.25" customHeight="1" thickBot="1" x14ac:dyDescent="0.25">
      <c r="A5" s="177" t="s">
        <v>70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9"/>
      <c r="Y5" s="84"/>
      <c r="AB5" s="196"/>
      <c r="AC5" s="197"/>
      <c r="AD5" s="197"/>
      <c r="AE5" s="197"/>
      <c r="AF5" s="197"/>
      <c r="AG5" s="197"/>
      <c r="AH5" s="197"/>
      <c r="AI5" s="197"/>
      <c r="AJ5" s="198"/>
    </row>
    <row r="6" spans="1:36" ht="10.5" customHeight="1" x14ac:dyDescent="0.45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4"/>
      <c r="O6" s="26"/>
      <c r="P6" s="26"/>
      <c r="Q6" s="24"/>
      <c r="R6" s="26"/>
      <c r="S6" s="26"/>
      <c r="T6" s="25"/>
      <c r="U6" s="25"/>
      <c r="V6" s="24"/>
      <c r="W6" s="26"/>
      <c r="X6" s="26"/>
      <c r="Y6" s="26"/>
      <c r="AB6" s="196"/>
      <c r="AC6" s="197"/>
      <c r="AD6" s="197"/>
      <c r="AE6" s="197"/>
      <c r="AF6" s="197"/>
      <c r="AG6" s="197"/>
      <c r="AH6" s="197"/>
      <c r="AI6" s="197"/>
      <c r="AJ6" s="198"/>
    </row>
    <row r="7" spans="1:36" ht="20.25" customHeight="1" x14ac:dyDescent="0.35">
      <c r="A7" s="24"/>
      <c r="B7" s="24"/>
      <c r="C7" s="27" t="s">
        <v>10</v>
      </c>
      <c r="D7" s="28" t="s">
        <v>137</v>
      </c>
      <c r="E7" s="28"/>
      <c r="F7" s="28"/>
      <c r="G7" s="28"/>
      <c r="H7" s="28"/>
      <c r="I7" s="28"/>
      <c r="J7" s="28"/>
      <c r="K7" s="28"/>
      <c r="L7" s="28"/>
      <c r="M7" s="28"/>
      <c r="N7" s="29"/>
      <c r="O7" s="30"/>
      <c r="P7" s="26"/>
      <c r="Q7" s="24"/>
      <c r="R7" s="26"/>
      <c r="S7" s="26"/>
      <c r="T7" s="26"/>
      <c r="U7" s="26"/>
      <c r="V7" s="26"/>
      <c r="W7" s="26"/>
      <c r="X7" s="26"/>
      <c r="Y7" s="26"/>
      <c r="AB7" s="196"/>
      <c r="AC7" s="197"/>
      <c r="AD7" s="197"/>
      <c r="AE7" s="197"/>
      <c r="AF7" s="197"/>
      <c r="AG7" s="197"/>
      <c r="AH7" s="197"/>
      <c r="AI7" s="197"/>
      <c r="AJ7" s="198"/>
    </row>
    <row r="8" spans="1:36" ht="18" customHeight="1" x14ac:dyDescent="0.35">
      <c r="A8" s="24"/>
      <c r="B8" s="24"/>
      <c r="C8" s="27" t="s">
        <v>11</v>
      </c>
      <c r="D8" s="38">
        <f ca="1">NOW()</f>
        <v>41774.693680555552</v>
      </c>
      <c r="E8" s="38"/>
      <c r="F8" s="38"/>
      <c r="G8" s="38"/>
      <c r="H8" s="38"/>
      <c r="I8" s="38"/>
      <c r="J8" s="38"/>
      <c r="K8" s="38"/>
      <c r="L8" s="38"/>
      <c r="M8" s="38"/>
      <c r="N8" s="31"/>
      <c r="O8" s="32"/>
      <c r="P8" s="26"/>
      <c r="Q8" s="24"/>
      <c r="R8" s="26"/>
      <c r="S8" s="26"/>
      <c r="T8" s="26"/>
      <c r="U8" s="26"/>
      <c r="V8" s="26"/>
      <c r="W8" s="26"/>
      <c r="X8" s="26"/>
      <c r="Y8" s="26"/>
      <c r="AB8" s="196"/>
      <c r="AC8" s="197"/>
      <c r="AD8" s="197"/>
      <c r="AE8" s="197"/>
      <c r="AF8" s="197"/>
      <c r="AG8" s="197"/>
      <c r="AH8" s="197"/>
      <c r="AI8" s="197"/>
      <c r="AJ8" s="198"/>
    </row>
    <row r="9" spans="1:36" ht="14.25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/>
      <c r="P9" s="26"/>
      <c r="Q9" s="24"/>
      <c r="R9" s="26"/>
      <c r="S9" s="26"/>
      <c r="T9" s="24"/>
      <c r="U9" s="24"/>
      <c r="V9" s="24"/>
      <c r="W9" s="26"/>
      <c r="X9" s="26"/>
      <c r="Y9" s="26"/>
      <c r="AB9" s="196"/>
      <c r="AC9" s="197"/>
      <c r="AD9" s="197"/>
      <c r="AE9" s="197"/>
      <c r="AF9" s="197"/>
      <c r="AG9" s="197"/>
      <c r="AH9" s="197"/>
      <c r="AI9" s="197"/>
      <c r="AJ9" s="198"/>
    </row>
    <row r="10" spans="1:36" s="7" customFormat="1" ht="38.25" customHeight="1" x14ac:dyDescent="0.2">
      <c r="A10" s="54" t="s">
        <v>5</v>
      </c>
      <c r="B10" s="54" t="s">
        <v>6</v>
      </c>
      <c r="C10" s="43" t="s">
        <v>14</v>
      </c>
      <c r="D10" s="43" t="s">
        <v>13</v>
      </c>
      <c r="E10" s="43" t="s">
        <v>23</v>
      </c>
      <c r="F10" s="170" t="s">
        <v>16</v>
      </c>
      <c r="G10" s="192"/>
      <c r="H10" s="82" t="s">
        <v>24</v>
      </c>
      <c r="I10" s="82" t="s">
        <v>25</v>
      </c>
      <c r="J10" s="48" t="s">
        <v>2</v>
      </c>
      <c r="K10" s="48" t="s">
        <v>3</v>
      </c>
      <c r="L10" s="170" t="s">
        <v>15</v>
      </c>
      <c r="M10" s="192"/>
      <c r="N10" s="82" t="s">
        <v>26</v>
      </c>
      <c r="O10" s="82" t="s">
        <v>25</v>
      </c>
      <c r="P10" s="48" t="s">
        <v>2</v>
      </c>
      <c r="Q10" s="48" t="s">
        <v>3</v>
      </c>
      <c r="R10" s="48" t="s">
        <v>27</v>
      </c>
      <c r="S10" s="45" t="s">
        <v>12</v>
      </c>
      <c r="T10" s="170" t="s">
        <v>4</v>
      </c>
      <c r="U10" s="192"/>
      <c r="V10" s="82" t="s">
        <v>39</v>
      </c>
      <c r="W10" s="82" t="s">
        <v>25</v>
      </c>
      <c r="X10" s="48" t="s">
        <v>28</v>
      </c>
      <c r="Y10" s="48" t="s">
        <v>156</v>
      </c>
      <c r="Z10" s="54" t="s">
        <v>22</v>
      </c>
      <c r="AB10" s="196"/>
      <c r="AC10" s="197"/>
      <c r="AD10" s="197"/>
      <c r="AE10" s="197"/>
      <c r="AF10" s="197"/>
      <c r="AG10" s="197"/>
      <c r="AH10" s="197"/>
      <c r="AI10" s="197"/>
      <c r="AJ10" s="198"/>
    </row>
    <row r="11" spans="1:36" x14ac:dyDescent="0.3">
      <c r="A11" s="10">
        <v>1</v>
      </c>
      <c r="B11" s="64">
        <v>56</v>
      </c>
      <c r="C11" s="69" t="s">
        <v>122</v>
      </c>
      <c r="D11" s="76" t="s">
        <v>87</v>
      </c>
      <c r="E11" s="77">
        <v>1998</v>
      </c>
      <c r="F11" s="55">
        <v>50</v>
      </c>
      <c r="G11" s="56"/>
      <c r="H11" s="51">
        <f t="shared" ref="H11:H17" si="0">IF(F11="","",F11+I11)</f>
        <v>50.1</v>
      </c>
      <c r="I11" s="51">
        <f t="shared" ref="I11:I17" si="1">(IF(G11="+",0.2,IF(G11="-",0,0.1)))</f>
        <v>0.1</v>
      </c>
      <c r="J11" s="47">
        <f t="shared" ref="J11:J17" si="2">RANK(H11,H:H)</f>
        <v>1</v>
      </c>
      <c r="K11" s="53">
        <f t="shared" ref="K11:K17" si="3">((COUNTIF(J:J,J11))+1)/2+(J11-1)</f>
        <v>2.5</v>
      </c>
      <c r="L11" s="52">
        <v>50</v>
      </c>
      <c r="M11" s="51"/>
      <c r="N11" s="51">
        <f t="shared" ref="N11:N17" si="4">IF(L11="","",L11+O11)</f>
        <v>50.1</v>
      </c>
      <c r="O11" s="51">
        <f t="shared" ref="O11:O17" si="5">(IF(M11="+",0.2,IF(M11="-",0,0.1)))</f>
        <v>0.1</v>
      </c>
      <c r="P11" s="49">
        <f t="shared" ref="P11:P17" si="6">RANK(N11,N:N)</f>
        <v>1</v>
      </c>
      <c r="Q11" s="53">
        <f t="shared" ref="Q11:Q17" si="7">((COUNTIF(P:P,P11))+1)/2+(P11-1)</f>
        <v>2.5</v>
      </c>
      <c r="R11" s="44">
        <f t="shared" ref="R11:R17" si="8">SQRT(K11*Q11)</f>
        <v>2.5</v>
      </c>
      <c r="S11" s="50">
        <f t="shared" ref="S11:S17" si="9">RANK(R11,R:R,1)</f>
        <v>1</v>
      </c>
      <c r="T11" s="86">
        <v>37</v>
      </c>
      <c r="U11" s="89"/>
      <c r="V11" s="87">
        <f t="shared" ref="V11:V17" si="10">IF(T11="","",T11+W11)</f>
        <v>37.1</v>
      </c>
      <c r="W11" s="87">
        <f t="shared" ref="W11:W17" si="11">(IF(U11="+",0.2,IF(U11="-",0,0.1)))</f>
        <v>0.1</v>
      </c>
      <c r="X11" s="88">
        <f t="shared" ref="X11:X17" si="12">RANK(V11,V:V)</f>
        <v>1</v>
      </c>
      <c r="Y11" s="88">
        <v>1</v>
      </c>
      <c r="Z11" s="90">
        <f>IF(X11=1,100,(IF(X11=2,80,(IF(X11=3,65,(IF(X11=4,55,(IF(X11=5,51,(IF(X11=6,47,(IF(X11=7,43,(IF(X11=8,40,(IF(X11=9,37,(IF(X11=10,34,(IF(X11=11,31,(IF(X11=12,28,(IF(X11=13,26,(IF(X11=14,24,(IF(X11=15,22,(IF(X11=16,20,(IF(X11=17,18,(IF(X11=18,16,(IF(X11=19,14,(IF(X11=20,12,(IF(X11=21,10,(IF(X11=22,9,(IF(X11=23,8,(IF(X11=24,7,(IF(X11=25,6,(IF(X11=26,5,(IF(X11=27,4,(IF(X11=28,3,(IF(X11=29,2,(IF(X11=30,1,0)))))))))))))))))))))))))))))))))))))))))))))))))))))))))))</f>
        <v>100</v>
      </c>
      <c r="AB11" s="196"/>
      <c r="AC11" s="197"/>
      <c r="AD11" s="197"/>
      <c r="AE11" s="197"/>
      <c r="AF11" s="197"/>
      <c r="AG11" s="197"/>
      <c r="AH11" s="197"/>
      <c r="AI11" s="197"/>
      <c r="AJ11" s="198"/>
    </row>
    <row r="12" spans="1:36" s="85" customFormat="1" x14ac:dyDescent="0.3">
      <c r="A12" s="10">
        <v>2</v>
      </c>
      <c r="B12" s="64">
        <v>99</v>
      </c>
      <c r="C12" s="69" t="s">
        <v>124</v>
      </c>
      <c r="D12" s="76" t="s">
        <v>96</v>
      </c>
      <c r="E12" s="77">
        <v>1997</v>
      </c>
      <c r="F12" s="55">
        <v>50</v>
      </c>
      <c r="G12" s="56"/>
      <c r="H12" s="51">
        <f t="shared" si="0"/>
        <v>50.1</v>
      </c>
      <c r="I12" s="51">
        <f t="shared" si="1"/>
        <v>0.1</v>
      </c>
      <c r="J12" s="47">
        <f t="shared" si="2"/>
        <v>1</v>
      </c>
      <c r="K12" s="53">
        <f t="shared" si="3"/>
        <v>2.5</v>
      </c>
      <c r="L12" s="52">
        <v>50</v>
      </c>
      <c r="M12" s="51"/>
      <c r="N12" s="51">
        <f t="shared" si="4"/>
        <v>50.1</v>
      </c>
      <c r="O12" s="51">
        <f t="shared" si="5"/>
        <v>0.1</v>
      </c>
      <c r="P12" s="49">
        <f t="shared" si="6"/>
        <v>1</v>
      </c>
      <c r="Q12" s="53">
        <f t="shared" si="7"/>
        <v>2.5</v>
      </c>
      <c r="R12" s="44">
        <f t="shared" si="8"/>
        <v>2.5</v>
      </c>
      <c r="S12" s="50">
        <f t="shared" si="9"/>
        <v>1</v>
      </c>
      <c r="T12" s="86">
        <v>35</v>
      </c>
      <c r="U12" s="89"/>
      <c r="V12" s="87">
        <f t="shared" si="10"/>
        <v>35.1</v>
      </c>
      <c r="W12" s="87">
        <f t="shared" si="11"/>
        <v>0.1</v>
      </c>
      <c r="X12" s="88">
        <f t="shared" si="12"/>
        <v>2</v>
      </c>
      <c r="Y12" s="88">
        <v>2</v>
      </c>
      <c r="Z12" s="90">
        <f>IF(X12=1,100,(IF(X12=2,80,(IF(X12=3,65,(IF(X12=4,55,(IF(X12=5,51,(IF(X12=6,47,(IF(X12=7,43,(IF(X12=8,40,(IF(X12=9,37,(IF(X12=10,34,(IF(X12=11,31,(IF(X12=12,28,(IF(X12=13,26,(IF(X12=14,24,(IF(X12=15,22,(IF(X12=16,20,(IF(X12=17,18,(IF(X12=18,16,(IF(X12=19,14,(IF(X12=20,12,(IF(X12=21,10,(IF(X12=22,9,(IF(X12=23,8,(IF(X12=24,7,(IF(X12=25,6,(IF(X12=26,5,(IF(X12=27,4,(IF(X12=28,3,(IF(X12=29,2,(IF(X12=30,1,0)))))))))))))))))))))))))))))))))))))))))))))))))))))))))))</f>
        <v>80</v>
      </c>
      <c r="AB12" s="196"/>
      <c r="AC12" s="197"/>
      <c r="AD12" s="197"/>
      <c r="AE12" s="197"/>
      <c r="AF12" s="197"/>
      <c r="AG12" s="197"/>
      <c r="AH12" s="197"/>
      <c r="AI12" s="197"/>
      <c r="AJ12" s="198"/>
    </row>
    <row r="13" spans="1:36" s="85" customFormat="1" x14ac:dyDescent="0.3">
      <c r="A13" s="10">
        <v>3</v>
      </c>
      <c r="B13" s="64">
        <v>71</v>
      </c>
      <c r="C13" s="76" t="s">
        <v>126</v>
      </c>
      <c r="D13" s="76" t="s">
        <v>86</v>
      </c>
      <c r="E13" s="77">
        <v>1997</v>
      </c>
      <c r="F13" s="55">
        <v>50</v>
      </c>
      <c r="G13" s="56"/>
      <c r="H13" s="51">
        <f t="shared" si="0"/>
        <v>50.1</v>
      </c>
      <c r="I13" s="51">
        <f t="shared" si="1"/>
        <v>0.1</v>
      </c>
      <c r="J13" s="47">
        <f t="shared" si="2"/>
        <v>1</v>
      </c>
      <c r="K13" s="53">
        <f t="shared" si="3"/>
        <v>2.5</v>
      </c>
      <c r="L13" s="52">
        <v>50</v>
      </c>
      <c r="M13" s="46"/>
      <c r="N13" s="51">
        <f t="shared" si="4"/>
        <v>50.1</v>
      </c>
      <c r="O13" s="51">
        <f t="shared" si="5"/>
        <v>0.1</v>
      </c>
      <c r="P13" s="49">
        <f t="shared" si="6"/>
        <v>1</v>
      </c>
      <c r="Q13" s="53">
        <f t="shared" si="7"/>
        <v>2.5</v>
      </c>
      <c r="R13" s="44">
        <f t="shared" si="8"/>
        <v>2.5</v>
      </c>
      <c r="S13" s="50">
        <f t="shared" si="9"/>
        <v>1</v>
      </c>
      <c r="T13" s="86">
        <v>31</v>
      </c>
      <c r="U13" s="89"/>
      <c r="V13" s="87">
        <f t="shared" si="10"/>
        <v>31.1</v>
      </c>
      <c r="W13" s="87">
        <f t="shared" si="11"/>
        <v>0.1</v>
      </c>
      <c r="X13" s="88">
        <f t="shared" si="12"/>
        <v>3</v>
      </c>
      <c r="Y13" s="88">
        <v>3</v>
      </c>
      <c r="Z13" s="90">
        <f>IF(X13=1,100,(IF(X13=2,80,(IF(X13=3,65,(IF(X13=4,55,(IF(X13=5,51,(IF(X13=6,47,(IF(X13=7,43,(IF(X13=8,40,(IF(X13=9,37,(IF(X13=10,34,(IF(X13=11,31,(IF(X13=12,28,(IF(X13=13,26,(IF(X13=14,24,(IF(X13=15,22,(IF(X13=16,20,(IF(X13=17,18,(IF(X13=18,16,(IF(X13=19,14,(IF(X13=20,12,(IF(X13=21,10,(IF(X13=22,9,(IF(X13=23,8,(IF(X13=24,7,(IF(X13=25,6,(IF(X13=26,5,(IF(X13=27,4,(IF(X13=28,3,(IF(X13=29,2,(IF(X13=30,1,0)))))))))))))))))))))))))))))))))))))))))))))))))))))))))))</f>
        <v>65</v>
      </c>
      <c r="AB13" s="196"/>
      <c r="AC13" s="197"/>
      <c r="AD13" s="197"/>
      <c r="AE13" s="197"/>
      <c r="AF13" s="197"/>
      <c r="AG13" s="197"/>
      <c r="AH13" s="197"/>
      <c r="AI13" s="197"/>
      <c r="AJ13" s="198"/>
    </row>
    <row r="14" spans="1:36" s="85" customFormat="1" x14ac:dyDescent="0.3">
      <c r="A14" s="10">
        <v>4</v>
      </c>
      <c r="B14" s="64">
        <v>96</v>
      </c>
      <c r="C14" s="69" t="s">
        <v>127</v>
      </c>
      <c r="D14" s="65" t="s">
        <v>128</v>
      </c>
      <c r="E14" s="70">
        <v>1997</v>
      </c>
      <c r="F14" s="55">
        <v>50</v>
      </c>
      <c r="G14" s="56"/>
      <c r="H14" s="51">
        <f t="shared" si="0"/>
        <v>50.1</v>
      </c>
      <c r="I14" s="51">
        <f t="shared" si="1"/>
        <v>0.1</v>
      </c>
      <c r="J14" s="47">
        <f t="shared" si="2"/>
        <v>1</v>
      </c>
      <c r="K14" s="53">
        <f t="shared" si="3"/>
        <v>2.5</v>
      </c>
      <c r="L14" s="52">
        <v>50</v>
      </c>
      <c r="M14" s="51"/>
      <c r="N14" s="51">
        <f t="shared" si="4"/>
        <v>50.1</v>
      </c>
      <c r="O14" s="51">
        <f t="shared" si="5"/>
        <v>0.1</v>
      </c>
      <c r="P14" s="49">
        <f t="shared" si="6"/>
        <v>1</v>
      </c>
      <c r="Q14" s="53">
        <f t="shared" si="7"/>
        <v>2.5</v>
      </c>
      <c r="R14" s="44">
        <f t="shared" si="8"/>
        <v>2.5</v>
      </c>
      <c r="S14" s="50">
        <f t="shared" si="9"/>
        <v>1</v>
      </c>
      <c r="T14" s="86">
        <v>26</v>
      </c>
      <c r="U14" s="89" t="s">
        <v>79</v>
      </c>
      <c r="V14" s="87">
        <f t="shared" si="10"/>
        <v>26.2</v>
      </c>
      <c r="W14" s="87">
        <f t="shared" si="11"/>
        <v>0.2</v>
      </c>
      <c r="X14" s="88">
        <f t="shared" si="12"/>
        <v>4</v>
      </c>
      <c r="Y14" s="88">
        <v>4</v>
      </c>
      <c r="Z14" s="90">
        <f>IF(X14=1,100,(IF(X14=2,80,(IF(X14=3,65,(IF(X14=4,55,(IF(X14=5,51,(IF(X14=6,47,(IF(X14=7,43,(IF(X14=8,40,(IF(X14=9,37,(IF(X14=10,34,(IF(X14=11,31,(IF(X14=12,28,(IF(X14=13,26,(IF(X14=14,24,(IF(X14=15,22,(IF(X14=16,20,(IF(X14=17,18,(IF(X14=18,16,(IF(X14=19,14,(IF(X14=20,12,(IF(X14=21,10,(IF(X14=22,9,(IF(X14=23,8,(IF(X14=24,7,(IF(X14=25,6,(IF(X14=26,5,(IF(X14=27,4,(IF(X14=28,3,(IF(X14=29,2,(IF(X14=30,1,0)))))))))))))))))))))))))))))))))))))))))))))))))))))))))))</f>
        <v>55</v>
      </c>
      <c r="AB14" s="196"/>
      <c r="AC14" s="197"/>
      <c r="AD14" s="197"/>
      <c r="AE14" s="197"/>
      <c r="AF14" s="197"/>
      <c r="AG14" s="197"/>
      <c r="AH14" s="197"/>
      <c r="AI14" s="197"/>
      <c r="AJ14" s="198"/>
    </row>
    <row r="15" spans="1:36" s="85" customFormat="1" x14ac:dyDescent="0.3">
      <c r="A15" s="10">
        <v>5</v>
      </c>
      <c r="B15" s="64">
        <v>52</v>
      </c>
      <c r="C15" s="76" t="s">
        <v>125</v>
      </c>
      <c r="D15" s="76" t="s">
        <v>87</v>
      </c>
      <c r="E15" s="77">
        <v>1997</v>
      </c>
      <c r="F15" s="55">
        <v>34</v>
      </c>
      <c r="G15" s="56" t="s">
        <v>79</v>
      </c>
      <c r="H15" s="51">
        <f t="shared" si="0"/>
        <v>34.200000000000003</v>
      </c>
      <c r="I15" s="51">
        <f t="shared" si="1"/>
        <v>0.2</v>
      </c>
      <c r="J15" s="47">
        <f t="shared" si="2"/>
        <v>5</v>
      </c>
      <c r="K15" s="53">
        <f t="shared" si="3"/>
        <v>5</v>
      </c>
      <c r="L15" s="52">
        <v>33</v>
      </c>
      <c r="M15" s="46" t="s">
        <v>79</v>
      </c>
      <c r="N15" s="51">
        <f t="shared" si="4"/>
        <v>33.200000000000003</v>
      </c>
      <c r="O15" s="51">
        <f t="shared" si="5"/>
        <v>0.2</v>
      </c>
      <c r="P15" s="49">
        <f t="shared" si="6"/>
        <v>5</v>
      </c>
      <c r="Q15" s="53">
        <f t="shared" si="7"/>
        <v>5</v>
      </c>
      <c r="R15" s="44">
        <f t="shared" si="8"/>
        <v>5</v>
      </c>
      <c r="S15" s="50">
        <f t="shared" si="9"/>
        <v>5</v>
      </c>
      <c r="T15" s="86">
        <v>26</v>
      </c>
      <c r="U15" s="89" t="s">
        <v>79</v>
      </c>
      <c r="V15" s="87">
        <f t="shared" si="10"/>
        <v>26.2</v>
      </c>
      <c r="W15" s="87">
        <f t="shared" si="11"/>
        <v>0.2</v>
      </c>
      <c r="X15" s="88">
        <f t="shared" si="12"/>
        <v>4</v>
      </c>
      <c r="Y15" s="88">
        <v>5</v>
      </c>
      <c r="Z15" s="90">
        <v>51</v>
      </c>
      <c r="AB15" s="196"/>
      <c r="AC15" s="197"/>
      <c r="AD15" s="197"/>
      <c r="AE15" s="197"/>
      <c r="AF15" s="197"/>
      <c r="AG15" s="197"/>
      <c r="AH15" s="197"/>
      <c r="AI15" s="197"/>
      <c r="AJ15" s="198"/>
    </row>
    <row r="16" spans="1:36" s="85" customFormat="1" x14ac:dyDescent="0.3">
      <c r="A16" s="10">
        <v>6</v>
      </c>
      <c r="B16" s="64">
        <v>75</v>
      </c>
      <c r="C16" s="69" t="s">
        <v>74</v>
      </c>
      <c r="D16" s="76" t="s">
        <v>86</v>
      </c>
      <c r="E16" s="77">
        <v>1998</v>
      </c>
      <c r="F16" s="55">
        <v>27</v>
      </c>
      <c r="G16" s="56" t="s">
        <v>79</v>
      </c>
      <c r="H16" s="51">
        <f t="shared" si="0"/>
        <v>27.2</v>
      </c>
      <c r="I16" s="51">
        <f t="shared" si="1"/>
        <v>0.2</v>
      </c>
      <c r="J16" s="47">
        <f t="shared" si="2"/>
        <v>6</v>
      </c>
      <c r="K16" s="53">
        <f t="shared" si="3"/>
        <v>6</v>
      </c>
      <c r="L16" s="52">
        <v>15</v>
      </c>
      <c r="M16" s="51" t="s">
        <v>79</v>
      </c>
      <c r="N16" s="51">
        <f t="shared" si="4"/>
        <v>15.2</v>
      </c>
      <c r="O16" s="51">
        <f t="shared" si="5"/>
        <v>0.2</v>
      </c>
      <c r="P16" s="49">
        <f t="shared" si="6"/>
        <v>6</v>
      </c>
      <c r="Q16" s="53">
        <f t="shared" si="7"/>
        <v>6</v>
      </c>
      <c r="R16" s="44">
        <f t="shared" si="8"/>
        <v>6</v>
      </c>
      <c r="S16" s="50">
        <f t="shared" si="9"/>
        <v>6</v>
      </c>
      <c r="T16" s="86">
        <v>21</v>
      </c>
      <c r="U16" s="89" t="s">
        <v>79</v>
      </c>
      <c r="V16" s="87">
        <f t="shared" si="10"/>
        <v>21.2</v>
      </c>
      <c r="W16" s="87">
        <f t="shared" si="11"/>
        <v>0.2</v>
      </c>
      <c r="X16" s="88">
        <f t="shared" si="12"/>
        <v>6</v>
      </c>
      <c r="Y16" s="88">
        <v>6</v>
      </c>
      <c r="Z16" s="90">
        <f>IF(X16=1,100,(IF(X16=2,80,(IF(X16=3,65,(IF(X16=4,55,(IF(X16=5,51,(IF(X16=6,47,(IF(X16=7,43,(IF(X16=8,40,(IF(X16=9,37,(IF(X16=10,34,(IF(X16=11,31,(IF(X16=12,28,(IF(X16=13,26,(IF(X16=14,24,(IF(X16=15,22,(IF(X16=16,20,(IF(X16=17,18,(IF(X16=18,16,(IF(X16=19,14,(IF(X16=20,12,(IF(X16=21,10,(IF(X16=22,9,(IF(X16=23,8,(IF(X16=24,7,(IF(X16=25,6,(IF(X16=26,5,(IF(X16=27,4,(IF(X16=28,3,(IF(X16=29,2,(IF(X16=30,1,0)))))))))))))))))))))))))))))))))))))))))))))))))))))))))))</f>
        <v>47</v>
      </c>
      <c r="AB16" s="199"/>
      <c r="AC16" s="200"/>
      <c r="AD16" s="200"/>
      <c r="AE16" s="200"/>
      <c r="AF16" s="200"/>
      <c r="AG16" s="200"/>
      <c r="AH16" s="200"/>
      <c r="AI16" s="200"/>
      <c r="AJ16" s="201"/>
    </row>
    <row r="17" spans="1:26" s="85" customFormat="1" x14ac:dyDescent="0.3">
      <c r="A17" s="10">
        <v>7</v>
      </c>
      <c r="B17" s="64">
        <v>54</v>
      </c>
      <c r="C17" s="76" t="s">
        <v>123</v>
      </c>
      <c r="D17" s="76" t="s">
        <v>87</v>
      </c>
      <c r="E17" s="77">
        <v>1998</v>
      </c>
      <c r="F17" s="55">
        <v>19</v>
      </c>
      <c r="G17" s="56" t="s">
        <v>79</v>
      </c>
      <c r="H17" s="51">
        <f t="shared" si="0"/>
        <v>19.2</v>
      </c>
      <c r="I17" s="51">
        <f t="shared" si="1"/>
        <v>0.2</v>
      </c>
      <c r="J17" s="47">
        <f t="shared" si="2"/>
        <v>7</v>
      </c>
      <c r="K17" s="53">
        <f t="shared" si="3"/>
        <v>7</v>
      </c>
      <c r="L17" s="52">
        <v>13</v>
      </c>
      <c r="M17" s="46" t="s">
        <v>79</v>
      </c>
      <c r="N17" s="51">
        <f t="shared" si="4"/>
        <v>13.2</v>
      </c>
      <c r="O17" s="51">
        <f t="shared" si="5"/>
        <v>0.2</v>
      </c>
      <c r="P17" s="49">
        <f t="shared" si="6"/>
        <v>7</v>
      </c>
      <c r="Q17" s="53">
        <f t="shared" si="7"/>
        <v>7</v>
      </c>
      <c r="R17" s="44">
        <f t="shared" si="8"/>
        <v>7</v>
      </c>
      <c r="S17" s="50">
        <f t="shared" si="9"/>
        <v>7</v>
      </c>
      <c r="T17" s="86">
        <v>20</v>
      </c>
      <c r="U17" s="89"/>
      <c r="V17" s="87">
        <f t="shared" si="10"/>
        <v>20.100000000000001</v>
      </c>
      <c r="W17" s="87">
        <f t="shared" si="11"/>
        <v>0.1</v>
      </c>
      <c r="X17" s="88">
        <f t="shared" si="12"/>
        <v>7</v>
      </c>
      <c r="Y17" s="88">
        <v>7</v>
      </c>
      <c r="Z17" s="90">
        <f>IF(X17=1,100,(IF(X17=2,80,(IF(X17=3,65,(IF(X17=4,55,(IF(X17=5,51,(IF(X17=6,47,(IF(X17=7,43,(IF(X17=8,40,(IF(X17=9,37,(IF(X17=10,34,(IF(X17=11,31,(IF(X17=12,28,(IF(X17=13,26,(IF(X17=14,24,(IF(X17=15,22,(IF(X17=16,20,(IF(X17=17,18,(IF(X17=18,16,(IF(X17=19,14,(IF(X17=20,12,(IF(X17=21,10,(IF(X17=22,9,(IF(X17=23,8,(IF(X17=24,7,(IF(X17=25,6,(IF(X17=26,5,(IF(X17=27,4,(IF(X17=28,3,(IF(X17=29,2,(IF(X17=30,1,0)))))))))))))))))))))))))))))))))))))))))))))))))))))))))))</f>
        <v>43</v>
      </c>
    </row>
  </sheetData>
  <autoFilter ref="A10:Z10">
    <sortState ref="A11:Y17">
      <sortCondition ref="X10"/>
    </sortState>
  </autoFilter>
  <sortState ref="A11:Y17">
    <sortCondition ref="X11:X17"/>
    <sortCondition ref="S11:S17"/>
  </sortState>
  <mergeCells count="7">
    <mergeCell ref="A1:X1"/>
    <mergeCell ref="AB1:AJ16"/>
    <mergeCell ref="A3:X3"/>
    <mergeCell ref="A5:X5"/>
    <mergeCell ref="F10:G10"/>
    <mergeCell ref="L10:M10"/>
    <mergeCell ref="T10:U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zoomScaleNormal="100" workbookViewId="0">
      <selection activeCell="C19" sqref="C19"/>
    </sheetView>
  </sheetViews>
  <sheetFormatPr defaultRowHeight="15" x14ac:dyDescent="0.3"/>
  <cols>
    <col min="1" max="1" width="4.28515625" style="3" customWidth="1"/>
    <col min="2" max="2" width="4.42578125" style="3" customWidth="1"/>
    <col min="3" max="3" width="21.42578125" style="3" customWidth="1"/>
    <col min="4" max="4" width="23.42578125" style="3" customWidth="1"/>
    <col min="5" max="5" width="6.140625" style="3" customWidth="1"/>
    <col min="6" max="6" width="6" style="3" customWidth="1"/>
    <col min="7" max="7" width="2.5703125" style="3" customWidth="1"/>
    <col min="8" max="9" width="7" style="3" hidden="1" customWidth="1"/>
    <col min="10" max="10" width="6.42578125" style="3" customWidth="1"/>
    <col min="11" max="11" width="7.85546875" style="3" customWidth="1"/>
    <col min="12" max="12" width="5.140625" style="3" customWidth="1"/>
    <col min="13" max="13" width="3.5703125" style="3" customWidth="1"/>
    <col min="14" max="14" width="8.7109375" style="3" hidden="1" customWidth="1"/>
    <col min="15" max="15" width="8.7109375" style="4" hidden="1" customWidth="1"/>
    <col min="16" max="16" width="6.5703125" style="4" customWidth="1"/>
    <col min="17" max="17" width="7.28515625" style="3" customWidth="1"/>
    <col min="18" max="18" width="7" style="4" customWidth="1"/>
    <col min="19" max="19" width="7" style="3" customWidth="1"/>
    <col min="20" max="20" width="4.85546875" style="3" customWidth="1"/>
    <col min="21" max="21" width="2.85546875" style="3" customWidth="1"/>
    <col min="22" max="22" width="8" style="3" hidden="1" customWidth="1"/>
    <col min="23" max="23" width="8" style="4" hidden="1" customWidth="1"/>
    <col min="24" max="24" width="8" style="4" customWidth="1"/>
    <col min="25" max="16384" width="9.140625" style="3"/>
  </cols>
  <sheetData>
    <row r="1" spans="1:35" s="34" customFormat="1" ht="26.25" customHeight="1" x14ac:dyDescent="0.35">
      <c r="A1" s="172" t="s">
        <v>20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6"/>
      <c r="U1" s="176"/>
      <c r="V1" s="176"/>
      <c r="W1" s="176"/>
      <c r="X1" s="176"/>
      <c r="AA1" s="193" t="s">
        <v>40</v>
      </c>
      <c r="AB1" s="194"/>
      <c r="AC1" s="194"/>
      <c r="AD1" s="194"/>
      <c r="AE1" s="194"/>
      <c r="AF1" s="194"/>
      <c r="AG1" s="194"/>
      <c r="AH1" s="194"/>
      <c r="AI1" s="195"/>
    </row>
    <row r="2" spans="1:35" s="35" customFormat="1" ht="10.5" customHeight="1" x14ac:dyDescent="0.2">
      <c r="AA2" s="196"/>
      <c r="AB2" s="197"/>
      <c r="AC2" s="197"/>
      <c r="AD2" s="197"/>
      <c r="AE2" s="197"/>
      <c r="AF2" s="197"/>
      <c r="AG2" s="197"/>
      <c r="AH2" s="197"/>
      <c r="AI2" s="198"/>
    </row>
    <row r="3" spans="1:35" s="35" customFormat="1" ht="27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AA3" s="196"/>
      <c r="AB3" s="197"/>
      <c r="AC3" s="197"/>
      <c r="AD3" s="197"/>
      <c r="AE3" s="197"/>
      <c r="AF3" s="197"/>
      <c r="AG3" s="197"/>
      <c r="AH3" s="197"/>
      <c r="AI3" s="198"/>
    </row>
    <row r="4" spans="1:35" s="35" customFormat="1" ht="9.75" customHeight="1" thickBot="1" x14ac:dyDescent="0.25">
      <c r="AA4" s="196"/>
      <c r="AB4" s="197"/>
      <c r="AC4" s="197"/>
      <c r="AD4" s="197"/>
      <c r="AE4" s="197"/>
      <c r="AF4" s="197"/>
      <c r="AG4" s="197"/>
      <c r="AH4" s="197"/>
      <c r="AI4" s="198"/>
    </row>
    <row r="5" spans="1:35" customFormat="1" ht="26.25" customHeight="1" thickBot="1" x14ac:dyDescent="0.25">
      <c r="A5" s="177" t="s">
        <v>71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9"/>
      <c r="AA5" s="196"/>
      <c r="AB5" s="197"/>
      <c r="AC5" s="197"/>
      <c r="AD5" s="197"/>
      <c r="AE5" s="197"/>
      <c r="AF5" s="197"/>
      <c r="AG5" s="197"/>
      <c r="AH5" s="197"/>
      <c r="AI5" s="198"/>
    </row>
    <row r="6" spans="1:35" ht="10.5" customHeight="1" x14ac:dyDescent="0.45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4"/>
      <c r="O6" s="26"/>
      <c r="P6" s="26"/>
      <c r="Q6" s="24"/>
      <c r="R6" s="26"/>
      <c r="S6" s="26"/>
      <c r="T6" s="25"/>
      <c r="U6" s="25"/>
      <c r="V6" s="24"/>
      <c r="W6" s="26"/>
      <c r="X6" s="26"/>
      <c r="AA6" s="196"/>
      <c r="AB6" s="197"/>
      <c r="AC6" s="197"/>
      <c r="AD6" s="197"/>
      <c r="AE6" s="197"/>
      <c r="AF6" s="197"/>
      <c r="AG6" s="197"/>
      <c r="AH6" s="197"/>
      <c r="AI6" s="198"/>
    </row>
    <row r="7" spans="1:35" ht="20.25" customHeight="1" x14ac:dyDescent="0.35">
      <c r="A7" s="24"/>
      <c r="B7" s="24"/>
      <c r="C7" s="27" t="s">
        <v>10</v>
      </c>
      <c r="D7" s="28" t="s">
        <v>137</v>
      </c>
      <c r="E7" s="28"/>
      <c r="F7" s="28"/>
      <c r="G7" s="28"/>
      <c r="H7" s="28"/>
      <c r="I7" s="28"/>
      <c r="J7" s="28"/>
      <c r="K7" s="28"/>
      <c r="L7" s="28"/>
      <c r="M7" s="28"/>
      <c r="N7" s="29"/>
      <c r="O7" s="30"/>
      <c r="P7" s="26"/>
      <c r="Q7" s="24"/>
      <c r="R7" s="26"/>
      <c r="S7" s="26"/>
      <c r="T7" s="26"/>
      <c r="U7" s="26"/>
      <c r="V7" s="26"/>
      <c r="W7" s="26"/>
      <c r="X7" s="26"/>
      <c r="AA7" s="196"/>
      <c r="AB7" s="197"/>
      <c r="AC7" s="197"/>
      <c r="AD7" s="197"/>
      <c r="AE7" s="197"/>
      <c r="AF7" s="197"/>
      <c r="AG7" s="197"/>
      <c r="AH7" s="197"/>
      <c r="AI7" s="198"/>
    </row>
    <row r="8" spans="1:35" ht="18" customHeight="1" x14ac:dyDescent="0.35">
      <c r="A8" s="24"/>
      <c r="B8" s="24"/>
      <c r="C8" s="27" t="s">
        <v>11</v>
      </c>
      <c r="D8" s="38">
        <f ca="1">NOW()</f>
        <v>41774.693680555552</v>
      </c>
      <c r="E8" s="38"/>
      <c r="F8" s="38"/>
      <c r="G8" s="38"/>
      <c r="H8" s="38"/>
      <c r="I8" s="38"/>
      <c r="J8" s="38"/>
      <c r="K8" s="38"/>
      <c r="L8" s="38"/>
      <c r="M8" s="38"/>
      <c r="N8" s="31"/>
      <c r="O8" s="32"/>
      <c r="P8" s="26"/>
      <c r="Q8" s="24"/>
      <c r="R8" s="26"/>
      <c r="S8" s="26"/>
      <c r="T8" s="26"/>
      <c r="U8" s="26"/>
      <c r="V8" s="26"/>
      <c r="W8" s="26"/>
      <c r="X8" s="26"/>
      <c r="AA8" s="196"/>
      <c r="AB8" s="197"/>
      <c r="AC8" s="197"/>
      <c r="AD8" s="197"/>
      <c r="AE8" s="197"/>
      <c r="AF8" s="197"/>
      <c r="AG8" s="197"/>
      <c r="AH8" s="197"/>
      <c r="AI8" s="198"/>
    </row>
    <row r="9" spans="1:35" ht="14.25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/>
      <c r="P9" s="26"/>
      <c r="Q9" s="24"/>
      <c r="R9" s="26"/>
      <c r="S9" s="26"/>
      <c r="T9" s="24"/>
      <c r="U9" s="24"/>
      <c r="V9" s="24"/>
      <c r="W9" s="26"/>
      <c r="X9" s="26"/>
      <c r="AA9" s="196"/>
      <c r="AB9" s="197"/>
      <c r="AC9" s="197"/>
      <c r="AD9" s="197"/>
      <c r="AE9" s="197"/>
      <c r="AF9" s="197"/>
      <c r="AG9" s="197"/>
      <c r="AH9" s="197"/>
      <c r="AI9" s="198"/>
    </row>
    <row r="10" spans="1:35" s="7" customFormat="1" ht="38.25" customHeight="1" x14ac:dyDescent="0.2">
      <c r="A10" s="54" t="s">
        <v>5</v>
      </c>
      <c r="B10" s="54" t="s">
        <v>6</v>
      </c>
      <c r="C10" s="43" t="s">
        <v>14</v>
      </c>
      <c r="D10" s="43" t="s">
        <v>13</v>
      </c>
      <c r="E10" s="43" t="s">
        <v>23</v>
      </c>
      <c r="F10" s="170" t="s">
        <v>16</v>
      </c>
      <c r="G10" s="192"/>
      <c r="H10" s="81" t="s">
        <v>24</v>
      </c>
      <c r="I10" s="81" t="s">
        <v>25</v>
      </c>
      <c r="J10" s="48" t="s">
        <v>2</v>
      </c>
      <c r="K10" s="48" t="s">
        <v>3</v>
      </c>
      <c r="L10" s="170" t="s">
        <v>15</v>
      </c>
      <c r="M10" s="192"/>
      <c r="N10" s="81" t="s">
        <v>26</v>
      </c>
      <c r="O10" s="81" t="s">
        <v>25</v>
      </c>
      <c r="P10" s="48" t="s">
        <v>2</v>
      </c>
      <c r="Q10" s="48" t="s">
        <v>3</v>
      </c>
      <c r="R10" s="48" t="s">
        <v>27</v>
      </c>
      <c r="S10" s="45" t="s">
        <v>12</v>
      </c>
      <c r="T10" s="170" t="s">
        <v>4</v>
      </c>
      <c r="U10" s="192"/>
      <c r="V10" s="81" t="s">
        <v>39</v>
      </c>
      <c r="W10" s="81" t="s">
        <v>25</v>
      </c>
      <c r="X10" s="48" t="s">
        <v>28</v>
      </c>
      <c r="Y10" s="54" t="s">
        <v>22</v>
      </c>
      <c r="AA10" s="196"/>
      <c r="AB10" s="197"/>
      <c r="AC10" s="197"/>
      <c r="AD10" s="197"/>
      <c r="AE10" s="197"/>
      <c r="AF10" s="197"/>
      <c r="AG10" s="197"/>
      <c r="AH10" s="197"/>
      <c r="AI10" s="198"/>
    </row>
    <row r="11" spans="1:35" x14ac:dyDescent="0.3">
      <c r="A11" s="10">
        <v>1</v>
      </c>
      <c r="B11" s="64">
        <v>81</v>
      </c>
      <c r="C11" s="69" t="s">
        <v>130</v>
      </c>
      <c r="D11" s="76" t="s">
        <v>96</v>
      </c>
      <c r="E11" s="77">
        <v>1995</v>
      </c>
      <c r="F11" s="55">
        <v>50</v>
      </c>
      <c r="G11" s="56"/>
      <c r="H11" s="51">
        <f>IF(F11="","",F11+I11)</f>
        <v>50.1</v>
      </c>
      <c r="I11" s="51">
        <f>(IF(G11="+",0.2,IF(G11="-",0,0.1)))</f>
        <v>0.1</v>
      </c>
      <c r="J11" s="47">
        <f>RANK(H11,H:H)</f>
        <v>1</v>
      </c>
      <c r="K11" s="53">
        <f>((COUNTIF(J:J,J11))+1)/2+(J11-1)</f>
        <v>2.5</v>
      </c>
      <c r="L11" s="52">
        <v>50</v>
      </c>
      <c r="M11" s="51"/>
      <c r="N11" s="51">
        <f>IF(L11="","",L11+O11)</f>
        <v>50.1</v>
      </c>
      <c r="O11" s="51">
        <f>(IF(M11="+",0.2,IF(M11="-",0,0.1)))</f>
        <v>0.1</v>
      </c>
      <c r="P11" s="49">
        <f>RANK(N11,N:N)</f>
        <v>1</v>
      </c>
      <c r="Q11" s="53">
        <f>((COUNTIF(P:P,P11))+1)/2+(P11-1)</f>
        <v>2</v>
      </c>
      <c r="R11" s="44">
        <f>SQRT(K11*Q11)</f>
        <v>2.2360679774997898</v>
      </c>
      <c r="S11" s="50">
        <f>RANK(R11,R:R,1)</f>
        <v>1</v>
      </c>
      <c r="T11" s="86">
        <v>50</v>
      </c>
      <c r="U11" s="89"/>
      <c r="V11" s="87">
        <f>IF(T11="","",T11+W11)</f>
        <v>50.1</v>
      </c>
      <c r="W11" s="87">
        <f>(IF(U11="+",0.2,IF(U11="-",0,0.1)))</f>
        <v>0.1</v>
      </c>
      <c r="X11" s="88">
        <f>RANK(V11,V:V)</f>
        <v>1</v>
      </c>
      <c r="Y11" s="90">
        <f>IF(X11=1,100,(IF(X11=2,80,(IF(X11=3,65,(IF(X11=4,55,(IF(X11=5,51,(IF(X11=6,47,(IF(X11=7,43,(IF(X11=8,40,(IF(X11=9,37,(IF(X11=10,34,(IF(X11=11,31,(IF(X11=12,28,(IF(X11=13,26,(IF(X11=14,24,(IF(X11=15,22,(IF(X11=16,20,(IF(X11=17,18,(IF(X11=18,16,(IF(X11=19,14,(IF(X11=20,12,(IF(X11=21,10,(IF(X11=22,9,(IF(X11=23,8,(IF(X11=24,7,(IF(X11=25,6,(IF(X11=26,5,(IF(X11=27,4,(IF(X11=28,3,(IF(X11=29,2,(IF(X11=30,1,0)))))))))))))))))))))))))))))))))))))))))))))))))))))))))))</f>
        <v>100</v>
      </c>
      <c r="AA11" s="196"/>
      <c r="AB11" s="197"/>
      <c r="AC11" s="197"/>
      <c r="AD11" s="197"/>
      <c r="AE11" s="197"/>
      <c r="AF11" s="197"/>
      <c r="AG11" s="197"/>
      <c r="AH11" s="197"/>
      <c r="AI11" s="198"/>
    </row>
    <row r="12" spans="1:35" s="85" customFormat="1" x14ac:dyDescent="0.3">
      <c r="A12" s="10">
        <v>2</v>
      </c>
      <c r="B12" s="64">
        <v>72</v>
      </c>
      <c r="C12" s="69" t="s">
        <v>129</v>
      </c>
      <c r="D12" s="76" t="s">
        <v>86</v>
      </c>
      <c r="E12" s="77">
        <v>1996</v>
      </c>
      <c r="F12" s="55">
        <v>50</v>
      </c>
      <c r="G12" s="56"/>
      <c r="H12" s="51">
        <f>IF(F12="","",F12+I12)</f>
        <v>50.1</v>
      </c>
      <c r="I12" s="51">
        <f>(IF(G12="+",0.2,IF(G12="-",0,0.1)))</f>
        <v>0.1</v>
      </c>
      <c r="J12" s="47">
        <f>RANK(H12,H:H)</f>
        <v>1</v>
      </c>
      <c r="K12" s="53">
        <f>((COUNTIF(J:J,J12))+1)/2+(J12-1)</f>
        <v>2.5</v>
      </c>
      <c r="L12" s="52">
        <v>50</v>
      </c>
      <c r="M12" s="46"/>
      <c r="N12" s="51">
        <f>IF(L12="","",L12+O12)</f>
        <v>50.1</v>
      </c>
      <c r="O12" s="51">
        <f>(IF(M12="+",0.2,IF(M12="-",0,0.1)))</f>
        <v>0.1</v>
      </c>
      <c r="P12" s="49">
        <f>RANK(N12,N:N)</f>
        <v>1</v>
      </c>
      <c r="Q12" s="53">
        <f>((COUNTIF(P:P,P12))+1)/2+(P12-1)</f>
        <v>2</v>
      </c>
      <c r="R12" s="44">
        <f>SQRT(K12*Q12)</f>
        <v>2.2360679774997898</v>
      </c>
      <c r="S12" s="50">
        <f>RANK(R12,R:R,1)</f>
        <v>1</v>
      </c>
      <c r="T12" s="86">
        <v>32</v>
      </c>
      <c r="U12" s="89" t="s">
        <v>79</v>
      </c>
      <c r="V12" s="87">
        <f>IF(T12="","",T12+W12)</f>
        <v>32.200000000000003</v>
      </c>
      <c r="W12" s="87">
        <f>(IF(U12="+",0.2,IF(U12="-",0,0.1)))</f>
        <v>0.2</v>
      </c>
      <c r="X12" s="88">
        <f>RANK(V12,V:V)</f>
        <v>2</v>
      </c>
      <c r="Y12" s="90">
        <f>IF(X12=1,100,(IF(X12=2,80,(IF(X12=3,65,(IF(X12=4,55,(IF(X12=5,51,(IF(X12=6,47,(IF(X12=7,43,(IF(X12=8,40,(IF(X12=9,37,(IF(X12=10,34,(IF(X12=11,31,(IF(X12=12,28,(IF(X12=13,26,(IF(X12=14,24,(IF(X12=15,22,(IF(X12=16,20,(IF(X12=17,18,(IF(X12=18,16,(IF(X12=19,14,(IF(X12=20,12,(IF(X12=21,10,(IF(X12=22,9,(IF(X12=23,8,(IF(X12=24,7,(IF(X12=25,6,(IF(X12=26,5,(IF(X12=27,4,(IF(X12=28,3,(IF(X12=29,2,(IF(X12=30,1,0)))))))))))))))))))))))))))))))))))))))))))))))))))))))))))</f>
        <v>80</v>
      </c>
      <c r="AA12" s="196"/>
      <c r="AB12" s="197"/>
      <c r="AC12" s="197"/>
      <c r="AD12" s="197"/>
      <c r="AE12" s="197"/>
      <c r="AF12" s="197"/>
      <c r="AG12" s="197"/>
      <c r="AH12" s="197"/>
      <c r="AI12" s="198"/>
    </row>
    <row r="13" spans="1:35" s="85" customFormat="1" x14ac:dyDescent="0.3">
      <c r="A13" s="10">
        <v>3</v>
      </c>
      <c r="B13" s="64">
        <v>88</v>
      </c>
      <c r="C13" s="69" t="s">
        <v>132</v>
      </c>
      <c r="D13" s="76" t="s">
        <v>133</v>
      </c>
      <c r="E13" s="77">
        <v>1995</v>
      </c>
      <c r="F13" s="55">
        <v>50</v>
      </c>
      <c r="G13" s="56"/>
      <c r="H13" s="51">
        <f>IF(F13="","",F13+I13)</f>
        <v>50.1</v>
      </c>
      <c r="I13" s="51">
        <f>(IF(G13="+",0.2,IF(G13="-",0,0.1)))</f>
        <v>0.1</v>
      </c>
      <c r="J13" s="47">
        <f>RANK(H13,H:H)</f>
        <v>1</v>
      </c>
      <c r="K13" s="53">
        <f>((COUNTIF(J:J,J13))+1)/2+(J13-1)</f>
        <v>2.5</v>
      </c>
      <c r="L13" s="52">
        <v>50</v>
      </c>
      <c r="M13" s="51"/>
      <c r="N13" s="51">
        <f>IF(L13="","",L13+O13)</f>
        <v>50.1</v>
      </c>
      <c r="O13" s="51">
        <f>(IF(M13="+",0.2,IF(M13="-",0,0.1)))</f>
        <v>0.1</v>
      </c>
      <c r="P13" s="49">
        <f>RANK(N13,N:N)</f>
        <v>1</v>
      </c>
      <c r="Q13" s="53">
        <f>((COUNTIF(P:P,P13))+1)/2+(P13-1)</f>
        <v>2</v>
      </c>
      <c r="R13" s="44">
        <f>SQRT(K13*Q13)</f>
        <v>2.2360679774997898</v>
      </c>
      <c r="S13" s="50">
        <f>RANK(R13,R:R,1)</f>
        <v>1</v>
      </c>
      <c r="T13" s="86">
        <v>30</v>
      </c>
      <c r="U13" s="89" t="s">
        <v>79</v>
      </c>
      <c r="V13" s="87">
        <f>IF(T13="","",T13+W13)</f>
        <v>30.2</v>
      </c>
      <c r="W13" s="87">
        <f>(IF(U13="+",0.2,IF(U13="-",0,0.1)))</f>
        <v>0.2</v>
      </c>
      <c r="X13" s="88">
        <f>RANK(V13,V:V)</f>
        <v>3</v>
      </c>
      <c r="Y13" s="90">
        <f>IF(X13=1,100,(IF(X13=2,80,(IF(X13=3,65,(IF(X13=4,55,(IF(X13=5,51,(IF(X13=6,47,(IF(X13=7,43,(IF(X13=8,40,(IF(X13=9,37,(IF(X13=10,34,(IF(X13=11,31,(IF(X13=12,28,(IF(X13=13,26,(IF(X13=14,24,(IF(X13=15,22,(IF(X13=16,20,(IF(X13=17,18,(IF(X13=18,16,(IF(X13=19,14,(IF(X13=20,12,(IF(X13=21,10,(IF(X13=22,9,(IF(X13=23,8,(IF(X13=24,7,(IF(X13=25,6,(IF(X13=26,5,(IF(X13=27,4,(IF(X13=28,3,(IF(X13=29,2,(IF(X13=30,1,0)))))))))))))))))))))))))))))))))))))))))))))))))))))))))))</f>
        <v>65</v>
      </c>
      <c r="AA13" s="196"/>
      <c r="AB13" s="197"/>
      <c r="AC13" s="197"/>
      <c r="AD13" s="197"/>
      <c r="AE13" s="197"/>
      <c r="AF13" s="197"/>
      <c r="AG13" s="197"/>
      <c r="AH13" s="197"/>
      <c r="AI13" s="198"/>
    </row>
    <row r="14" spans="1:35" s="85" customFormat="1" x14ac:dyDescent="0.3">
      <c r="A14" s="10">
        <v>4</v>
      </c>
      <c r="B14" s="64">
        <v>70</v>
      </c>
      <c r="C14" s="76" t="s">
        <v>131</v>
      </c>
      <c r="D14" s="76" t="s">
        <v>86</v>
      </c>
      <c r="E14" s="77">
        <v>1996</v>
      </c>
      <c r="F14" s="55">
        <v>50</v>
      </c>
      <c r="G14" s="56"/>
      <c r="H14" s="51">
        <f>IF(F14="","",F14+I14)</f>
        <v>50.1</v>
      </c>
      <c r="I14" s="51">
        <f>(IF(G14="+",0.2,IF(G14="-",0,0.1)))</f>
        <v>0.1</v>
      </c>
      <c r="J14" s="47">
        <f>RANK(H14,H:H)</f>
        <v>1</v>
      </c>
      <c r="K14" s="53">
        <f>((COUNTIF(J:J,J14))+1)/2+(J14-1)</f>
        <v>2.5</v>
      </c>
      <c r="L14" s="52">
        <v>26</v>
      </c>
      <c r="M14" s="46" t="s">
        <v>79</v>
      </c>
      <c r="N14" s="51">
        <f>IF(L14="","",L14+O14)</f>
        <v>26.2</v>
      </c>
      <c r="O14" s="51">
        <f>(IF(M14="+",0.2,IF(M14="-",0,0.1)))</f>
        <v>0.2</v>
      </c>
      <c r="P14" s="49">
        <f>RANK(N14,N:N)</f>
        <v>4</v>
      </c>
      <c r="Q14" s="53">
        <f>((COUNTIF(P:P,P14))+1)/2+(P14-1)</f>
        <v>4</v>
      </c>
      <c r="R14" s="44">
        <f>SQRT(K14*Q14)</f>
        <v>3.1622776601683795</v>
      </c>
      <c r="S14" s="50">
        <f>RANK(R14,R:R,1)</f>
        <v>4</v>
      </c>
      <c r="T14" s="86">
        <v>28</v>
      </c>
      <c r="U14" s="89" t="s">
        <v>79</v>
      </c>
      <c r="V14" s="87">
        <f>IF(T14="","",T14+W14)</f>
        <v>28.2</v>
      </c>
      <c r="W14" s="87">
        <f>(IF(U14="+",0.2,IF(U14="-",0,0.1)))</f>
        <v>0.2</v>
      </c>
      <c r="X14" s="88">
        <f>RANK(V14,V:V)</f>
        <v>4</v>
      </c>
      <c r="Y14" s="90">
        <f>IF(X14=1,100,(IF(X14=2,80,(IF(X14=3,65,(IF(X14=4,55,(IF(X14=5,51,(IF(X14=6,47,(IF(X14=7,43,(IF(X14=8,40,(IF(X14=9,37,(IF(X14=10,34,(IF(X14=11,31,(IF(X14=12,28,(IF(X14=13,26,(IF(X14=14,24,(IF(X14=15,22,(IF(X14=16,20,(IF(X14=17,18,(IF(X14=18,16,(IF(X14=19,14,(IF(X14=20,12,(IF(X14=21,10,(IF(X14=22,9,(IF(X14=23,8,(IF(X14=24,7,(IF(X14=25,6,(IF(X14=26,5,(IF(X14=27,4,(IF(X14=28,3,(IF(X14=29,2,(IF(X14=30,1,0)))))))))))))))))))))))))))))))))))))))))))))))))))))))))))</f>
        <v>55</v>
      </c>
    </row>
  </sheetData>
  <autoFilter ref="A10:Y10">
    <sortState ref="A11:Y14">
      <sortCondition ref="X10"/>
    </sortState>
  </autoFilter>
  <mergeCells count="7">
    <mergeCell ref="AA1:AI13"/>
    <mergeCell ref="A1:X1"/>
    <mergeCell ref="A3:X3"/>
    <mergeCell ref="A5:X5"/>
    <mergeCell ref="F10:G10"/>
    <mergeCell ref="L10:M10"/>
    <mergeCell ref="T10:U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I33" sqref="I33"/>
    </sheetView>
  </sheetViews>
  <sheetFormatPr defaultRowHeight="12.75" x14ac:dyDescent="0.2"/>
  <cols>
    <col min="1" max="1" width="4.140625" customWidth="1"/>
    <col min="2" max="2" width="4.28515625" customWidth="1"/>
    <col min="3" max="3" width="23.5703125" customWidth="1"/>
    <col min="4" max="4" width="19.85546875" customWidth="1"/>
    <col min="5" max="5" width="5.28515625" style="62" customWidth="1"/>
    <col min="6" max="7" width="6.85546875" customWidth="1"/>
    <col min="8" max="8" width="6.28515625" customWidth="1"/>
    <col min="9" max="10" width="5.7109375" customWidth="1"/>
  </cols>
  <sheetData>
    <row r="1" spans="1:16" s="34" customFormat="1" ht="35.25" customHeight="1" thickBot="1" x14ac:dyDescent="0.4">
      <c r="A1" s="146" t="s">
        <v>17</v>
      </c>
      <c r="B1" s="147"/>
      <c r="C1" s="147"/>
      <c r="D1" s="147"/>
      <c r="E1" s="147"/>
      <c r="F1" s="148"/>
      <c r="G1" s="33"/>
      <c r="H1" s="33"/>
      <c r="I1" s="33"/>
      <c r="K1" s="158" t="s">
        <v>35</v>
      </c>
      <c r="L1" s="159"/>
      <c r="M1" s="159"/>
      <c r="N1" s="159"/>
      <c r="O1" s="159"/>
      <c r="P1" s="160"/>
    </row>
    <row r="2" spans="1:16" s="34" customFormat="1" ht="24.75" customHeight="1" x14ac:dyDescent="0.35">
      <c r="A2" s="149" t="s">
        <v>32</v>
      </c>
      <c r="B2" s="150"/>
      <c r="C2" s="150"/>
      <c r="D2" s="150"/>
      <c r="E2" s="150"/>
      <c r="F2" s="151"/>
      <c r="G2" s="33"/>
      <c r="H2" s="33"/>
      <c r="I2" s="33"/>
      <c r="K2" s="161"/>
      <c r="L2" s="162"/>
      <c r="M2" s="162"/>
      <c r="N2" s="162"/>
      <c r="O2" s="162"/>
      <c r="P2" s="163"/>
    </row>
    <row r="3" spans="1:16" s="35" customFormat="1" x14ac:dyDescent="0.2">
      <c r="A3" s="37"/>
      <c r="B3" s="33"/>
      <c r="C3" s="33"/>
      <c r="D3" s="33"/>
      <c r="E3" s="57"/>
      <c r="K3" s="161"/>
      <c r="L3" s="162"/>
      <c r="M3" s="162"/>
      <c r="N3" s="162"/>
      <c r="O3" s="162"/>
      <c r="P3" s="163"/>
    </row>
    <row r="4" spans="1:16" s="35" customFormat="1" ht="20.25" x14ac:dyDescent="0.3">
      <c r="A4" s="152" t="s">
        <v>97</v>
      </c>
      <c r="B4" s="153"/>
      <c r="C4" s="153"/>
      <c r="D4" s="153"/>
      <c r="E4" s="153"/>
      <c r="F4" s="154"/>
      <c r="G4" s="80"/>
      <c r="H4" s="36"/>
      <c r="I4" s="42"/>
      <c r="K4" s="161"/>
      <c r="L4" s="162"/>
      <c r="M4" s="162"/>
      <c r="N4" s="162"/>
      <c r="O4" s="162"/>
      <c r="P4" s="163"/>
    </row>
    <row r="5" spans="1:16" s="35" customFormat="1" ht="13.5" thickBot="1" x14ac:dyDescent="0.25">
      <c r="E5" s="57"/>
      <c r="K5" s="161"/>
      <c r="L5" s="162"/>
      <c r="M5" s="162"/>
      <c r="N5" s="162"/>
      <c r="O5" s="162"/>
      <c r="P5" s="163"/>
    </row>
    <row r="6" spans="1:16" ht="27" thickBot="1" x14ac:dyDescent="0.45">
      <c r="A6" s="167" t="s">
        <v>67</v>
      </c>
      <c r="B6" s="168"/>
      <c r="C6" s="168"/>
      <c r="D6" s="168"/>
      <c r="E6" s="168"/>
      <c r="F6" s="169"/>
      <c r="G6" s="21"/>
      <c r="H6" s="21"/>
      <c r="I6" s="21"/>
      <c r="K6" s="161"/>
      <c r="L6" s="162"/>
      <c r="M6" s="162"/>
      <c r="N6" s="162"/>
      <c r="O6" s="162"/>
      <c r="P6" s="163"/>
    </row>
    <row r="7" spans="1:16" x14ac:dyDescent="0.2">
      <c r="A7" s="22"/>
      <c r="B7" s="22"/>
      <c r="C7" s="22"/>
      <c r="D7" s="22"/>
      <c r="E7" s="58"/>
      <c r="K7" s="161"/>
      <c r="L7" s="162"/>
      <c r="M7" s="162"/>
      <c r="N7" s="162"/>
      <c r="O7" s="162"/>
      <c r="P7" s="163"/>
    </row>
    <row r="8" spans="1:16" x14ac:dyDescent="0.2">
      <c r="A8" s="6" t="s">
        <v>5</v>
      </c>
      <c r="B8" s="6" t="s">
        <v>6</v>
      </c>
      <c r="C8" s="6" t="s">
        <v>0</v>
      </c>
      <c r="D8" s="6" t="s">
        <v>1</v>
      </c>
      <c r="E8" s="59" t="s">
        <v>23</v>
      </c>
      <c r="F8" s="6"/>
      <c r="G8" s="5" t="s">
        <v>7</v>
      </c>
      <c r="H8" s="6" t="s">
        <v>34</v>
      </c>
      <c r="I8" s="6" t="s">
        <v>29</v>
      </c>
      <c r="K8" s="161"/>
      <c r="L8" s="162"/>
      <c r="M8" s="162"/>
      <c r="N8" s="162"/>
      <c r="O8" s="162"/>
      <c r="P8" s="163"/>
    </row>
    <row r="9" spans="1:16" ht="17.25" customHeight="1" x14ac:dyDescent="0.2">
      <c r="A9" s="63">
        <v>1</v>
      </c>
      <c r="B9" s="64">
        <v>69</v>
      </c>
      <c r="C9" s="69" t="s">
        <v>54</v>
      </c>
      <c r="D9" s="76" t="s">
        <v>50</v>
      </c>
      <c r="E9" s="77">
        <v>2000</v>
      </c>
      <c r="F9" s="69"/>
      <c r="G9" s="69">
        <f t="shared" ref="G9:G15" ca="1" si="0">RAND()</f>
        <v>0.40728443843380036</v>
      </c>
      <c r="H9" s="63"/>
      <c r="I9" s="63"/>
      <c r="K9" s="161"/>
      <c r="L9" s="162"/>
      <c r="M9" s="162"/>
      <c r="N9" s="162"/>
      <c r="O9" s="162"/>
      <c r="P9" s="163"/>
    </row>
    <row r="10" spans="1:16" ht="17.25" customHeight="1" x14ac:dyDescent="0.2">
      <c r="A10" s="63">
        <v>2</v>
      </c>
      <c r="B10" s="64">
        <v>61</v>
      </c>
      <c r="C10" s="69" t="s">
        <v>56</v>
      </c>
      <c r="D10" s="76" t="s">
        <v>57</v>
      </c>
      <c r="E10" s="77">
        <v>2000</v>
      </c>
      <c r="F10" s="69"/>
      <c r="G10" s="69">
        <f t="shared" ca="1" si="0"/>
        <v>0.3418676458308868</v>
      </c>
      <c r="H10" s="63"/>
      <c r="I10" s="63"/>
      <c r="K10" s="161"/>
      <c r="L10" s="162"/>
      <c r="M10" s="162"/>
      <c r="N10" s="162"/>
      <c r="O10" s="162"/>
      <c r="P10" s="163"/>
    </row>
    <row r="11" spans="1:16" ht="17.25" customHeight="1" x14ac:dyDescent="0.2">
      <c r="A11" s="63">
        <v>3</v>
      </c>
      <c r="B11" s="64">
        <v>66</v>
      </c>
      <c r="C11" s="76" t="s">
        <v>109</v>
      </c>
      <c r="D11" s="76" t="s">
        <v>112</v>
      </c>
      <c r="E11" s="77">
        <v>1999</v>
      </c>
      <c r="F11" s="69"/>
      <c r="G11" s="69">
        <f t="shared" ca="1" si="0"/>
        <v>0.6260089395909243</v>
      </c>
      <c r="H11" s="63"/>
      <c r="I11" s="63"/>
      <c r="K11" s="161"/>
      <c r="L11" s="162"/>
      <c r="M11" s="162"/>
      <c r="N11" s="162"/>
      <c r="O11" s="162"/>
      <c r="P11" s="163"/>
    </row>
    <row r="12" spans="1:16" ht="17.25" customHeight="1" x14ac:dyDescent="0.2">
      <c r="A12" s="63">
        <v>4</v>
      </c>
      <c r="B12" s="64">
        <v>50</v>
      </c>
      <c r="C12" s="76" t="s">
        <v>65</v>
      </c>
      <c r="D12" s="76" t="s">
        <v>113</v>
      </c>
      <c r="E12" s="77">
        <v>1999</v>
      </c>
      <c r="F12" s="69"/>
      <c r="G12" s="69">
        <f t="shared" ca="1" si="0"/>
        <v>0.8063154281408228</v>
      </c>
      <c r="H12" s="63"/>
      <c r="I12" s="63"/>
      <c r="K12" s="161"/>
      <c r="L12" s="162"/>
      <c r="M12" s="162"/>
      <c r="N12" s="162"/>
      <c r="O12" s="162"/>
      <c r="P12" s="163"/>
    </row>
    <row r="13" spans="1:16" ht="17.25" customHeight="1" x14ac:dyDescent="0.2">
      <c r="A13" s="63">
        <v>5</v>
      </c>
      <c r="B13" s="64">
        <v>98</v>
      </c>
      <c r="C13" s="76" t="s">
        <v>108</v>
      </c>
      <c r="D13" s="76" t="s">
        <v>146</v>
      </c>
      <c r="E13" s="77">
        <v>2000</v>
      </c>
      <c r="F13" s="69"/>
      <c r="G13" s="69">
        <f t="shared" ca="1" si="0"/>
        <v>0.79815458716852727</v>
      </c>
      <c r="H13" s="63"/>
      <c r="I13" s="63"/>
      <c r="K13" s="161"/>
      <c r="L13" s="162"/>
      <c r="M13" s="162"/>
      <c r="N13" s="162"/>
      <c r="O13" s="162"/>
      <c r="P13" s="163"/>
    </row>
    <row r="14" spans="1:16" ht="17.25" customHeight="1" x14ac:dyDescent="0.2">
      <c r="A14" s="63">
        <v>6</v>
      </c>
      <c r="B14" s="64">
        <v>62</v>
      </c>
      <c r="C14" s="69" t="s">
        <v>55</v>
      </c>
      <c r="D14" s="76" t="s">
        <v>57</v>
      </c>
      <c r="E14" s="77">
        <v>2000</v>
      </c>
      <c r="F14" s="69"/>
      <c r="G14" s="69">
        <f t="shared" ca="1" si="0"/>
        <v>0.96156194429252928</v>
      </c>
      <c r="H14" s="63"/>
      <c r="I14" s="63"/>
      <c r="K14" s="161"/>
      <c r="L14" s="162"/>
      <c r="M14" s="162"/>
      <c r="N14" s="162"/>
      <c r="O14" s="162"/>
      <c r="P14" s="163"/>
    </row>
    <row r="15" spans="1:16" ht="17.25" customHeight="1" x14ac:dyDescent="0.2">
      <c r="A15" s="63">
        <v>7</v>
      </c>
      <c r="B15" s="64">
        <v>87</v>
      </c>
      <c r="C15" s="69" t="s">
        <v>110</v>
      </c>
      <c r="D15" s="65" t="s">
        <v>111</v>
      </c>
      <c r="E15" s="77">
        <v>2000</v>
      </c>
      <c r="F15" s="69"/>
      <c r="G15" s="69">
        <f t="shared" ca="1" si="0"/>
        <v>0.16856420702092356</v>
      </c>
      <c r="H15" s="63"/>
      <c r="I15" s="63"/>
      <c r="K15" s="164"/>
      <c r="L15" s="165"/>
      <c r="M15" s="165"/>
      <c r="N15" s="165"/>
      <c r="O15" s="165"/>
      <c r="P15" s="166"/>
    </row>
    <row r="16" spans="1:16" ht="17.25" hidden="1" customHeight="1" x14ac:dyDescent="0.2">
      <c r="A16" s="63">
        <v>8</v>
      </c>
      <c r="B16" s="64"/>
      <c r="C16" s="69"/>
      <c r="D16" s="65"/>
      <c r="E16" s="70"/>
      <c r="F16" s="69"/>
      <c r="G16" s="69">
        <f t="shared" ref="G16:G24" ca="1" si="1">RAND()</f>
        <v>0.57757402828425541</v>
      </c>
      <c r="H16" s="63"/>
      <c r="I16" s="63"/>
    </row>
    <row r="17" spans="1:9" ht="17.25" hidden="1" customHeight="1" x14ac:dyDescent="0.2">
      <c r="A17" s="63">
        <v>9</v>
      </c>
      <c r="B17" s="64"/>
      <c r="C17" s="69"/>
      <c r="D17" s="65"/>
      <c r="E17" s="70"/>
      <c r="F17" s="69"/>
      <c r="G17" s="69">
        <f t="shared" ca="1" si="1"/>
        <v>0.7006598699183062</v>
      </c>
      <c r="H17" s="63"/>
      <c r="I17" s="63"/>
    </row>
    <row r="18" spans="1:9" ht="17.25" hidden="1" customHeight="1" x14ac:dyDescent="0.2">
      <c r="A18" s="63">
        <v>10</v>
      </c>
      <c r="B18" s="64"/>
      <c r="C18" s="69"/>
      <c r="D18" s="65"/>
      <c r="E18" s="70"/>
      <c r="F18" s="69"/>
      <c r="G18" s="69">
        <f t="shared" ca="1" si="1"/>
        <v>0.88740094647163226</v>
      </c>
      <c r="H18" s="63"/>
      <c r="I18" s="63"/>
    </row>
    <row r="19" spans="1:9" ht="17.25" hidden="1" customHeight="1" x14ac:dyDescent="0.2">
      <c r="A19" s="63">
        <v>11</v>
      </c>
      <c r="B19" s="64"/>
      <c r="C19" s="69"/>
      <c r="D19" s="65"/>
      <c r="E19" s="70"/>
      <c r="F19" s="69"/>
      <c r="G19" s="69">
        <f t="shared" ca="1" si="1"/>
        <v>0.78340034748898069</v>
      </c>
      <c r="H19" s="63"/>
      <c r="I19" s="63"/>
    </row>
    <row r="20" spans="1:9" ht="17.25" hidden="1" customHeight="1" x14ac:dyDescent="0.2">
      <c r="A20" s="63">
        <v>12</v>
      </c>
      <c r="B20" s="64"/>
      <c r="C20" s="69"/>
      <c r="D20" s="65"/>
      <c r="E20" s="70"/>
      <c r="F20" s="69"/>
      <c r="G20" s="69">
        <f t="shared" ca="1" si="1"/>
        <v>0.99521371543115633</v>
      </c>
      <c r="H20" s="63"/>
      <c r="I20" s="63"/>
    </row>
    <row r="21" spans="1:9" ht="17.25" hidden="1" customHeight="1" x14ac:dyDescent="0.2">
      <c r="A21" s="63">
        <v>13</v>
      </c>
      <c r="B21" s="64"/>
      <c r="C21" s="69"/>
      <c r="D21" s="65"/>
      <c r="E21" s="70"/>
      <c r="F21" s="69"/>
      <c r="G21" s="69">
        <f t="shared" ca="1" si="1"/>
        <v>0.17937807104703141</v>
      </c>
      <c r="H21" s="63"/>
      <c r="I21" s="63"/>
    </row>
    <row r="22" spans="1:9" ht="17.25" hidden="1" customHeight="1" x14ac:dyDescent="0.2">
      <c r="A22" s="63">
        <v>14</v>
      </c>
      <c r="B22" s="64"/>
      <c r="C22" s="69"/>
      <c r="D22" s="65"/>
      <c r="E22" s="70"/>
      <c r="F22" s="69"/>
      <c r="G22" s="69">
        <f t="shared" ca="1" si="1"/>
        <v>0.46282353667314535</v>
      </c>
      <c r="H22" s="63"/>
      <c r="I22" s="63"/>
    </row>
    <row r="23" spans="1:9" ht="17.25" hidden="1" customHeight="1" x14ac:dyDescent="0.2">
      <c r="A23" s="63">
        <v>15</v>
      </c>
      <c r="B23" s="64"/>
      <c r="C23" s="69"/>
      <c r="D23" s="65"/>
      <c r="E23" s="70"/>
      <c r="F23" s="69"/>
      <c r="G23" s="69">
        <f t="shared" ca="1" si="1"/>
        <v>0.94191791652758838</v>
      </c>
      <c r="H23" s="63"/>
      <c r="I23" s="63"/>
    </row>
    <row r="24" spans="1:9" ht="17.25" hidden="1" customHeight="1" x14ac:dyDescent="0.2">
      <c r="A24" s="63">
        <v>16</v>
      </c>
      <c r="B24" s="64"/>
      <c r="C24" s="69"/>
      <c r="D24" s="65"/>
      <c r="E24" s="70"/>
      <c r="F24" s="69"/>
      <c r="G24" s="69">
        <f t="shared" ca="1" si="1"/>
        <v>0.24261363620678533</v>
      </c>
      <c r="H24" s="63"/>
      <c r="I24" s="63"/>
    </row>
    <row r="25" spans="1:9" s="2" customFormat="1" ht="17.25" customHeight="1" x14ac:dyDescent="0.2">
      <c r="A25" s="16"/>
      <c r="B25" s="8"/>
      <c r="C25" s="8"/>
      <c r="D25" s="18"/>
      <c r="E25" s="60"/>
      <c r="F25" s="19"/>
      <c r="G25" s="8"/>
      <c r="H25" s="17"/>
      <c r="I25" s="17"/>
    </row>
    <row r="26" spans="1:9" s="2" customFormat="1" x14ac:dyDescent="0.2">
      <c r="A26" s="16"/>
      <c r="B26" s="8"/>
      <c r="C26" s="8"/>
      <c r="D26" s="18"/>
      <c r="E26" s="60"/>
      <c r="F26" s="19"/>
      <c r="G26" s="8"/>
      <c r="H26" s="17"/>
      <c r="I26" s="17"/>
    </row>
    <row r="27" spans="1:9" s="2" customFormat="1" x14ac:dyDescent="0.2">
      <c r="A27" s="16"/>
      <c r="B27" s="8"/>
      <c r="C27" s="8" t="s">
        <v>8</v>
      </c>
      <c r="D27" s="20">
        <f>COUNTA(C9:C24)</f>
        <v>7</v>
      </c>
      <c r="E27" s="61"/>
      <c r="F27" s="19"/>
      <c r="G27" s="8"/>
      <c r="H27" s="17"/>
      <c r="I27" s="17"/>
    </row>
    <row r="28" spans="1:9" s="2" customFormat="1" x14ac:dyDescent="0.2">
      <c r="A28" s="16"/>
      <c r="B28" s="8"/>
      <c r="C28" s="8" t="s">
        <v>9</v>
      </c>
      <c r="D28" s="20" t="e">
        <f>'Start Kids B F Q1'!D27+'Start Kids B P Q1'!D27+'Start Kids A F Q1'!D26+'Start Kids A P Q1'!D27+'Start YB F Q1'!D27+'Start YB P Q1'!D27+'Start YA F Q1'!D27+'Start YA P Q1 '!D27+'Start J F Q1'!D27+'Start J P Q1'!D27+#REF!+#REF!</f>
        <v>#REF!</v>
      </c>
      <c r="E28" s="61"/>
      <c r="F28" s="19"/>
      <c r="G28" s="8"/>
      <c r="H28" s="17"/>
      <c r="I28" s="17"/>
    </row>
    <row r="29" spans="1:9" x14ac:dyDescent="0.2">
      <c r="C29" t="s">
        <v>30</v>
      </c>
      <c r="D29" s="20">
        <f>COUNTA(I9:I24)</f>
        <v>0</v>
      </c>
    </row>
    <row r="30" spans="1:9" x14ac:dyDescent="0.2">
      <c r="C30" t="s">
        <v>31</v>
      </c>
      <c r="D30" s="20" t="e">
        <f>'Start Kids B F Q1'!D29+'Start Kids B P Q1'!D29+'Start Kids A F Q1'!D28+'Start Kids A P Q1'!D29+'Start YB F Q1'!D29+'Start YB P Q1'!D29+'Start YA F Q1'!D29+'Start YA P Q1 '!D29+'Start J F Q1'!D29+'Start J P Q1'!D29+#REF!+#REF!</f>
        <v>#REF!</v>
      </c>
    </row>
  </sheetData>
  <autoFilter ref="B8:I8">
    <sortState ref="B9:I15">
      <sortCondition descending="1" ref="G8"/>
    </sortState>
  </autoFilter>
  <mergeCells count="5">
    <mergeCell ref="A6:F6"/>
    <mergeCell ref="A4:F4"/>
    <mergeCell ref="A2:F2"/>
    <mergeCell ref="A1:F1"/>
    <mergeCell ref="K1:P15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5"/>
  <sheetViews>
    <sheetView zoomScaleNormal="100" workbookViewId="0">
      <selection activeCell="K18" sqref="K18"/>
    </sheetView>
  </sheetViews>
  <sheetFormatPr defaultRowHeight="15" x14ac:dyDescent="0.3"/>
  <cols>
    <col min="1" max="1" width="4.28515625" style="3" customWidth="1"/>
    <col min="2" max="2" width="4.42578125" style="3" customWidth="1"/>
    <col min="3" max="3" width="21.42578125" style="3" customWidth="1"/>
    <col min="4" max="4" width="23.42578125" style="3" customWidth="1"/>
    <col min="5" max="5" width="6.140625" style="3" customWidth="1"/>
    <col min="6" max="6" width="6" style="3" customWidth="1"/>
    <col min="7" max="7" width="2.5703125" style="3" customWidth="1"/>
    <col min="8" max="9" width="7" style="3" hidden="1" customWidth="1"/>
    <col min="10" max="10" width="6.42578125" style="3" customWidth="1"/>
    <col min="11" max="11" width="7.85546875" style="3" customWidth="1"/>
    <col min="12" max="12" width="5.140625" style="3" customWidth="1"/>
    <col min="13" max="13" width="3.5703125" style="3" customWidth="1"/>
    <col min="14" max="14" width="8.7109375" style="3" hidden="1" customWidth="1"/>
    <col min="15" max="15" width="8.7109375" style="4" hidden="1" customWidth="1"/>
    <col min="16" max="16" width="6.5703125" style="4" customWidth="1"/>
    <col min="17" max="17" width="7.28515625" style="3" customWidth="1"/>
    <col min="18" max="18" width="7" style="4" customWidth="1"/>
    <col min="19" max="19" width="7" style="3" customWidth="1"/>
    <col min="20" max="20" width="4.85546875" style="3" customWidth="1"/>
    <col min="21" max="21" width="2.85546875" style="3" customWidth="1"/>
    <col min="22" max="22" width="8" style="3" hidden="1" customWidth="1"/>
    <col min="23" max="23" width="8" style="4" hidden="1" customWidth="1"/>
    <col min="24" max="25" width="8" style="4" customWidth="1"/>
    <col min="26" max="16384" width="9.140625" style="3"/>
  </cols>
  <sheetData>
    <row r="1" spans="1:36" s="34" customFormat="1" ht="26.25" customHeight="1" x14ac:dyDescent="0.35">
      <c r="A1" s="172" t="s">
        <v>20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6"/>
      <c r="U1" s="176"/>
      <c r="V1" s="176"/>
      <c r="W1" s="176"/>
      <c r="X1" s="176"/>
      <c r="Y1" s="97"/>
      <c r="AB1" s="193" t="s">
        <v>40</v>
      </c>
      <c r="AC1" s="194"/>
      <c r="AD1" s="194"/>
      <c r="AE1" s="194"/>
      <c r="AF1" s="194"/>
      <c r="AG1" s="194"/>
      <c r="AH1" s="194"/>
      <c r="AI1" s="194"/>
      <c r="AJ1" s="195"/>
    </row>
    <row r="2" spans="1:36" s="35" customFormat="1" ht="10.5" customHeight="1" x14ac:dyDescent="0.2">
      <c r="AB2" s="196"/>
      <c r="AC2" s="197"/>
      <c r="AD2" s="197"/>
      <c r="AE2" s="197"/>
      <c r="AF2" s="197"/>
      <c r="AG2" s="197"/>
      <c r="AH2" s="197"/>
      <c r="AI2" s="197"/>
      <c r="AJ2" s="198"/>
    </row>
    <row r="3" spans="1:36" s="35" customFormat="1" ht="27" customHeight="1" x14ac:dyDescent="0.2">
      <c r="A3" s="175" t="s">
        <v>136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97"/>
      <c r="AB3" s="196"/>
      <c r="AC3" s="197"/>
      <c r="AD3" s="197"/>
      <c r="AE3" s="197"/>
      <c r="AF3" s="197"/>
      <c r="AG3" s="197"/>
      <c r="AH3" s="197"/>
      <c r="AI3" s="197"/>
      <c r="AJ3" s="198"/>
    </row>
    <row r="4" spans="1:36" s="35" customFormat="1" ht="9.75" customHeight="1" thickBot="1" x14ac:dyDescent="0.25">
      <c r="AB4" s="196"/>
      <c r="AC4" s="197"/>
      <c r="AD4" s="197"/>
      <c r="AE4" s="197"/>
      <c r="AF4" s="197"/>
      <c r="AG4" s="197"/>
      <c r="AH4" s="197"/>
      <c r="AI4" s="197"/>
      <c r="AJ4" s="198"/>
    </row>
    <row r="5" spans="1:36" customFormat="1" ht="26.25" customHeight="1" thickBot="1" x14ac:dyDescent="0.25">
      <c r="A5" s="177" t="s">
        <v>72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9"/>
      <c r="Y5" s="84"/>
      <c r="AB5" s="196"/>
      <c r="AC5" s="197"/>
      <c r="AD5" s="197"/>
      <c r="AE5" s="197"/>
      <c r="AF5" s="197"/>
      <c r="AG5" s="197"/>
      <c r="AH5" s="197"/>
      <c r="AI5" s="197"/>
      <c r="AJ5" s="198"/>
    </row>
    <row r="6" spans="1:36" ht="10.5" customHeight="1" x14ac:dyDescent="0.45">
      <c r="A6" s="23"/>
      <c r="B6" s="23"/>
      <c r="C6" s="24"/>
      <c r="D6" s="25"/>
      <c r="E6" s="25"/>
      <c r="F6" s="25"/>
      <c r="G6" s="25"/>
      <c r="H6" s="25"/>
      <c r="I6" s="25"/>
      <c r="J6" s="25"/>
      <c r="K6" s="25"/>
      <c r="L6" s="25"/>
      <c r="M6" s="25"/>
      <c r="N6" s="24"/>
      <c r="O6" s="26"/>
      <c r="P6" s="26"/>
      <c r="Q6" s="24"/>
      <c r="R6" s="26"/>
      <c r="S6" s="26"/>
      <c r="T6" s="25"/>
      <c r="U6" s="25"/>
      <c r="V6" s="24"/>
      <c r="W6" s="26"/>
      <c r="X6" s="26"/>
      <c r="Y6" s="26"/>
      <c r="AB6" s="196"/>
      <c r="AC6" s="197"/>
      <c r="AD6" s="197"/>
      <c r="AE6" s="197"/>
      <c r="AF6" s="197"/>
      <c r="AG6" s="197"/>
      <c r="AH6" s="197"/>
      <c r="AI6" s="197"/>
      <c r="AJ6" s="198"/>
    </row>
    <row r="7" spans="1:36" ht="20.25" customHeight="1" x14ac:dyDescent="0.35">
      <c r="A7" s="24"/>
      <c r="B7" s="24"/>
      <c r="C7" s="27" t="s">
        <v>10</v>
      </c>
      <c r="D7" s="28" t="s">
        <v>137</v>
      </c>
      <c r="E7" s="28"/>
      <c r="F7" s="28"/>
      <c r="G7" s="28"/>
      <c r="H7" s="28"/>
      <c r="I7" s="28"/>
      <c r="J7" s="28"/>
      <c r="K7" s="28"/>
      <c r="L7" s="28"/>
      <c r="M7" s="28"/>
      <c r="N7" s="29"/>
      <c r="O7" s="30"/>
      <c r="P7" s="26"/>
      <c r="Q7" s="24"/>
      <c r="R7" s="26"/>
      <c r="S7" s="26"/>
      <c r="T7" s="26"/>
      <c r="U7" s="26"/>
      <c r="V7" s="26"/>
      <c r="W7" s="26"/>
      <c r="X7" s="26"/>
      <c r="Y7" s="26"/>
      <c r="AB7" s="196"/>
      <c r="AC7" s="197"/>
      <c r="AD7" s="197"/>
      <c r="AE7" s="197"/>
      <c r="AF7" s="197"/>
      <c r="AG7" s="197"/>
      <c r="AH7" s="197"/>
      <c r="AI7" s="197"/>
      <c r="AJ7" s="198"/>
    </row>
    <row r="8" spans="1:36" ht="18" customHeight="1" x14ac:dyDescent="0.35">
      <c r="A8" s="24"/>
      <c r="B8" s="24"/>
      <c r="C8" s="27" t="s">
        <v>11</v>
      </c>
      <c r="D8" s="38">
        <f ca="1">NOW()</f>
        <v>41774.693680555552</v>
      </c>
      <c r="E8" s="38"/>
      <c r="F8" s="38"/>
      <c r="G8" s="38"/>
      <c r="H8" s="38"/>
      <c r="I8" s="38"/>
      <c r="J8" s="38"/>
      <c r="K8" s="38"/>
      <c r="L8" s="38"/>
      <c r="M8" s="38"/>
      <c r="N8" s="31"/>
      <c r="O8" s="32"/>
      <c r="P8" s="26"/>
      <c r="Q8" s="24"/>
      <c r="R8" s="26"/>
      <c r="S8" s="26"/>
      <c r="T8" s="26"/>
      <c r="U8" s="26"/>
      <c r="V8" s="26"/>
      <c r="W8" s="26"/>
      <c r="X8" s="26"/>
      <c r="Y8" s="26"/>
      <c r="AB8" s="196"/>
      <c r="AC8" s="197"/>
      <c r="AD8" s="197"/>
      <c r="AE8" s="197"/>
      <c r="AF8" s="197"/>
      <c r="AG8" s="197"/>
      <c r="AH8" s="197"/>
      <c r="AI8" s="197"/>
      <c r="AJ8" s="198"/>
    </row>
    <row r="9" spans="1:36" ht="14.25" customHeight="1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6"/>
      <c r="P9" s="26"/>
      <c r="Q9" s="24"/>
      <c r="R9" s="26"/>
      <c r="S9" s="26"/>
      <c r="T9" s="24"/>
      <c r="U9" s="24"/>
      <c r="V9" s="24"/>
      <c r="W9" s="26"/>
      <c r="X9" s="26"/>
      <c r="Y9" s="26"/>
      <c r="AB9" s="196"/>
      <c r="AC9" s="197"/>
      <c r="AD9" s="197"/>
      <c r="AE9" s="197"/>
      <c r="AF9" s="197"/>
      <c r="AG9" s="197"/>
      <c r="AH9" s="197"/>
      <c r="AI9" s="197"/>
      <c r="AJ9" s="198"/>
    </row>
    <row r="10" spans="1:36" s="7" customFormat="1" ht="38.25" customHeight="1" x14ac:dyDescent="0.2">
      <c r="A10" s="54" t="s">
        <v>5</v>
      </c>
      <c r="B10" s="54" t="s">
        <v>6</v>
      </c>
      <c r="C10" s="43" t="s">
        <v>14</v>
      </c>
      <c r="D10" s="43" t="s">
        <v>13</v>
      </c>
      <c r="E10" s="43" t="s">
        <v>23</v>
      </c>
      <c r="F10" s="170" t="s">
        <v>16</v>
      </c>
      <c r="G10" s="192"/>
      <c r="H10" s="81" t="s">
        <v>24</v>
      </c>
      <c r="I10" s="81" t="s">
        <v>25</v>
      </c>
      <c r="J10" s="48" t="s">
        <v>2</v>
      </c>
      <c r="K10" s="48" t="s">
        <v>3</v>
      </c>
      <c r="L10" s="170" t="s">
        <v>15</v>
      </c>
      <c r="M10" s="192"/>
      <c r="N10" s="81" t="s">
        <v>26</v>
      </c>
      <c r="O10" s="81" t="s">
        <v>25</v>
      </c>
      <c r="P10" s="48" t="s">
        <v>2</v>
      </c>
      <c r="Q10" s="48" t="s">
        <v>3</v>
      </c>
      <c r="R10" s="48" t="s">
        <v>27</v>
      </c>
      <c r="S10" s="45" t="s">
        <v>12</v>
      </c>
      <c r="T10" s="170" t="s">
        <v>4</v>
      </c>
      <c r="U10" s="192"/>
      <c r="V10" s="81" t="s">
        <v>39</v>
      </c>
      <c r="W10" s="81" t="s">
        <v>25</v>
      </c>
      <c r="X10" s="48" t="s">
        <v>153</v>
      </c>
      <c r="Y10" s="48" t="s">
        <v>154</v>
      </c>
      <c r="Z10" s="54" t="s">
        <v>22</v>
      </c>
      <c r="AB10" s="196"/>
      <c r="AC10" s="197"/>
      <c r="AD10" s="197"/>
      <c r="AE10" s="197"/>
      <c r="AF10" s="197"/>
      <c r="AG10" s="197"/>
      <c r="AH10" s="197"/>
      <c r="AI10" s="197"/>
      <c r="AJ10" s="198"/>
    </row>
    <row r="11" spans="1:36" x14ac:dyDescent="0.3">
      <c r="A11" s="10">
        <v>3</v>
      </c>
      <c r="B11" s="64">
        <v>97</v>
      </c>
      <c r="C11" s="69" t="s">
        <v>134</v>
      </c>
      <c r="D11" s="76" t="s">
        <v>144</v>
      </c>
      <c r="E11" s="77">
        <v>1995</v>
      </c>
      <c r="F11" s="55">
        <v>50</v>
      </c>
      <c r="G11" s="56"/>
      <c r="H11" s="51">
        <f>IF(F11="","",F11+I11)</f>
        <v>50.1</v>
      </c>
      <c r="I11" s="51">
        <f>(IF(G11="+",0.2,IF(G11="-",0,0.1)))</f>
        <v>0.1</v>
      </c>
      <c r="J11" s="47">
        <f>RANK(H11,H:H)</f>
        <v>1</v>
      </c>
      <c r="K11" s="53">
        <f>((COUNTIF(J:J,J11))+1)/2+(J11-1)</f>
        <v>1</v>
      </c>
      <c r="L11" s="52">
        <v>50</v>
      </c>
      <c r="M11" s="51"/>
      <c r="N11" s="51">
        <f>IF(L11="","",L11+O11)</f>
        <v>50.1</v>
      </c>
      <c r="O11" s="51">
        <f>(IF(M11="+",0.2,IF(M11="-",0,0.1)))</f>
        <v>0.1</v>
      </c>
      <c r="P11" s="49">
        <f>RANK(N11,N:N)</f>
        <v>1</v>
      </c>
      <c r="Q11" s="53">
        <f>((COUNTIF(P:P,P11))+1)/2+(P11-1)</f>
        <v>1</v>
      </c>
      <c r="R11" s="44">
        <f>SQRT(K11*Q11)</f>
        <v>1</v>
      </c>
      <c r="S11" s="50">
        <f>RANK(R11,R:R,1)</f>
        <v>1</v>
      </c>
      <c r="T11" s="86">
        <v>32</v>
      </c>
      <c r="U11" s="89" t="s">
        <v>79</v>
      </c>
      <c r="V11" s="87">
        <f>IF(T11="","",T11+W11)</f>
        <v>32.200000000000003</v>
      </c>
      <c r="W11" s="87">
        <f>(IF(U11="+",0.2,IF(U11="-",0,0.1)))</f>
        <v>0.2</v>
      </c>
      <c r="X11" s="88">
        <f>RANK(V11,V:V)</f>
        <v>1</v>
      </c>
      <c r="Y11" s="88"/>
      <c r="Z11" s="90"/>
      <c r="AB11" s="196"/>
      <c r="AC11" s="197"/>
      <c r="AD11" s="197"/>
      <c r="AE11" s="197"/>
      <c r="AF11" s="197"/>
      <c r="AG11" s="197"/>
      <c r="AH11" s="197"/>
      <c r="AI11" s="197"/>
      <c r="AJ11" s="198"/>
    </row>
    <row r="12" spans="1:36" s="85" customFormat="1" x14ac:dyDescent="0.3">
      <c r="A12" s="10">
        <v>2</v>
      </c>
      <c r="B12" s="64">
        <v>96</v>
      </c>
      <c r="C12" s="76" t="s">
        <v>143</v>
      </c>
      <c r="D12" s="76" t="s">
        <v>145</v>
      </c>
      <c r="E12" s="77">
        <v>1995</v>
      </c>
      <c r="F12" s="55">
        <v>35</v>
      </c>
      <c r="G12" s="56" t="s">
        <v>79</v>
      </c>
      <c r="H12" s="51">
        <f>IF(F12="","",F12+I12)</f>
        <v>35.200000000000003</v>
      </c>
      <c r="I12" s="51">
        <f>(IF(G12="+",0.2,IF(G12="-",0,0.1)))</f>
        <v>0.2</v>
      </c>
      <c r="J12" s="47">
        <f>RANK(H12,H:H)</f>
        <v>2</v>
      </c>
      <c r="K12" s="53">
        <f>((COUNTIF(J:J,J12))+1)/2+(J12-1)</f>
        <v>2</v>
      </c>
      <c r="L12" s="52">
        <v>33</v>
      </c>
      <c r="M12" s="51"/>
      <c r="N12" s="51">
        <f>IF(L12="","",L12+O12)</f>
        <v>33.1</v>
      </c>
      <c r="O12" s="51">
        <f>(IF(M12="+",0.2,IF(M12="-",0,0.1)))</f>
        <v>0.1</v>
      </c>
      <c r="P12" s="49">
        <f>RANK(N12,N:N)</f>
        <v>2</v>
      </c>
      <c r="Q12" s="53">
        <f>((COUNTIF(P:P,P12))+1)/2+(P12-1)</f>
        <v>2</v>
      </c>
      <c r="R12" s="44">
        <f>SQRT(K12*Q12)</f>
        <v>2</v>
      </c>
      <c r="S12" s="50">
        <f>RANK(R12,R:R,1)</f>
        <v>2</v>
      </c>
      <c r="T12" s="86">
        <v>26</v>
      </c>
      <c r="U12" s="89" t="s">
        <v>79</v>
      </c>
      <c r="V12" s="87">
        <f>IF(T12="","",T12+W12)</f>
        <v>26.2</v>
      </c>
      <c r="W12" s="87">
        <f>(IF(U12="+",0.2,IF(U12="-",0,0.1)))</f>
        <v>0.2</v>
      </c>
      <c r="X12" s="88">
        <f>RANK(V12,V:V)</f>
        <v>2</v>
      </c>
      <c r="Y12" s="88"/>
      <c r="Z12" s="90"/>
      <c r="AB12" s="196"/>
      <c r="AC12" s="197"/>
      <c r="AD12" s="197"/>
      <c r="AE12" s="197"/>
      <c r="AF12" s="197"/>
      <c r="AG12" s="197"/>
      <c r="AH12" s="197"/>
      <c r="AI12" s="197"/>
      <c r="AJ12" s="198"/>
    </row>
    <row r="13" spans="1:36" s="85" customFormat="1" x14ac:dyDescent="0.3">
      <c r="A13" s="10">
        <v>1</v>
      </c>
      <c r="B13" s="64">
        <v>94</v>
      </c>
      <c r="C13" s="69" t="s">
        <v>135</v>
      </c>
      <c r="D13" s="76" t="s">
        <v>128</v>
      </c>
      <c r="E13" s="77">
        <v>1996</v>
      </c>
      <c r="F13" s="55">
        <v>26</v>
      </c>
      <c r="G13" s="56"/>
      <c r="H13" s="51">
        <f>IF(F13="","",F13+I13)</f>
        <v>26.1</v>
      </c>
      <c r="I13" s="51">
        <f>(IF(G13="+",0.2,IF(G13="-",0,0.1)))</f>
        <v>0.1</v>
      </c>
      <c r="J13" s="47">
        <f>RANK(H13,H:H)</f>
        <v>3</v>
      </c>
      <c r="K13" s="53">
        <f>((COUNTIF(J:J,J13))+1)/2+(J13-1)</f>
        <v>3</v>
      </c>
      <c r="L13" s="52">
        <v>19</v>
      </c>
      <c r="M13" s="46" t="s">
        <v>79</v>
      </c>
      <c r="N13" s="51">
        <f>IF(L13="","",L13+O13)</f>
        <v>19.2</v>
      </c>
      <c r="O13" s="51">
        <f>(IF(M13="+",0.2,IF(M13="-",0,0.1)))</f>
        <v>0.2</v>
      </c>
      <c r="P13" s="49">
        <f>RANK(N13,N:N)</f>
        <v>3</v>
      </c>
      <c r="Q13" s="53">
        <f>((COUNTIF(P:P,P13))+1)/2+(P13-1)</f>
        <v>3</v>
      </c>
      <c r="R13" s="44">
        <f>SQRT(K13*Q13)</f>
        <v>3</v>
      </c>
      <c r="S13" s="50">
        <f>RANK(R13,R:R,1)</f>
        <v>3</v>
      </c>
      <c r="T13" s="86">
        <v>20</v>
      </c>
      <c r="U13" s="89" t="s">
        <v>79</v>
      </c>
      <c r="V13" s="87">
        <f>IF(T13="","",T13+W13)</f>
        <v>20.2</v>
      </c>
      <c r="W13" s="87">
        <f>(IF(U13="+",0.2,IF(U13="-",0,0.1)))</f>
        <v>0.2</v>
      </c>
      <c r="X13" s="88">
        <f>RANK(V13,V:V)</f>
        <v>3</v>
      </c>
      <c r="Y13" s="88">
        <v>3</v>
      </c>
      <c r="Z13" s="90">
        <v>65</v>
      </c>
    </row>
    <row r="15" spans="1:36" x14ac:dyDescent="0.3">
      <c r="Y15" s="4" t="s">
        <v>157</v>
      </c>
    </row>
  </sheetData>
  <autoFilter ref="A10:Z10">
    <sortState ref="A11:Y13">
      <sortCondition ref="X10"/>
    </sortState>
  </autoFilter>
  <mergeCells count="7">
    <mergeCell ref="AB1:AJ12"/>
    <mergeCell ref="A1:X1"/>
    <mergeCell ref="A3:X3"/>
    <mergeCell ref="A5:X5"/>
    <mergeCell ref="F10:G10"/>
    <mergeCell ref="L10:M10"/>
    <mergeCell ref="T10:U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6" orientation="landscape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opLeftCell="A4" workbookViewId="0">
      <selection activeCell="M38" sqref="M38"/>
    </sheetView>
  </sheetViews>
  <sheetFormatPr defaultRowHeight="12.75" x14ac:dyDescent="0.2"/>
  <cols>
    <col min="1" max="1" width="4.140625" customWidth="1"/>
    <col min="2" max="2" width="4.28515625" customWidth="1"/>
    <col min="3" max="3" width="23.5703125" customWidth="1"/>
    <col min="4" max="4" width="19.85546875" customWidth="1"/>
    <col min="5" max="5" width="5.28515625" style="62" customWidth="1"/>
    <col min="6" max="7" width="6.85546875" customWidth="1"/>
    <col min="8" max="8" width="6.28515625" customWidth="1"/>
    <col min="9" max="10" width="5.7109375" customWidth="1"/>
  </cols>
  <sheetData>
    <row r="1" spans="1:16" s="35" customFormat="1" ht="35.25" customHeight="1" thickBot="1" x14ac:dyDescent="0.25">
      <c r="A1" s="146" t="s">
        <v>17</v>
      </c>
      <c r="B1" s="147"/>
      <c r="C1" s="147"/>
      <c r="D1" s="147"/>
      <c r="E1" s="147"/>
      <c r="F1" s="148"/>
      <c r="G1" s="33"/>
      <c r="H1" s="33"/>
      <c r="I1" s="33"/>
      <c r="K1" s="158" t="s">
        <v>35</v>
      </c>
      <c r="L1" s="159"/>
      <c r="M1" s="159"/>
      <c r="N1" s="159"/>
      <c r="O1" s="159"/>
      <c r="P1" s="160"/>
    </row>
    <row r="2" spans="1:16" s="35" customFormat="1" ht="24.75" customHeight="1" x14ac:dyDescent="0.3">
      <c r="A2" s="149" t="s">
        <v>32</v>
      </c>
      <c r="B2" s="150"/>
      <c r="C2" s="150"/>
      <c r="D2" s="150"/>
      <c r="E2" s="150"/>
      <c r="F2" s="151"/>
      <c r="G2" s="33"/>
      <c r="H2" s="33"/>
      <c r="I2" s="33"/>
      <c r="K2" s="161"/>
      <c r="L2" s="162"/>
      <c r="M2" s="162"/>
      <c r="N2" s="162"/>
      <c r="O2" s="162"/>
      <c r="P2" s="163"/>
    </row>
    <row r="3" spans="1:16" s="35" customFormat="1" x14ac:dyDescent="0.2">
      <c r="A3" s="37"/>
      <c r="B3" s="33"/>
      <c r="C3" s="33"/>
      <c r="D3" s="33"/>
      <c r="E3" s="57"/>
      <c r="K3" s="161"/>
      <c r="L3" s="162"/>
      <c r="M3" s="162"/>
      <c r="N3" s="162"/>
      <c r="O3" s="162"/>
      <c r="P3" s="163"/>
    </row>
    <row r="4" spans="1:16" s="35" customFormat="1" ht="20.25" x14ac:dyDescent="0.3">
      <c r="A4" s="152" t="s">
        <v>97</v>
      </c>
      <c r="B4" s="153"/>
      <c r="C4" s="153"/>
      <c r="D4" s="153"/>
      <c r="E4" s="153"/>
      <c r="F4" s="154"/>
      <c r="G4" s="80"/>
      <c r="H4" s="36"/>
      <c r="I4" s="42"/>
      <c r="K4" s="161"/>
      <c r="L4" s="162"/>
      <c r="M4" s="162"/>
      <c r="N4" s="162"/>
      <c r="O4" s="162"/>
      <c r="P4" s="163"/>
    </row>
    <row r="5" spans="1:16" s="35" customFormat="1" ht="13.5" thickBot="1" x14ac:dyDescent="0.25">
      <c r="E5" s="57"/>
      <c r="K5" s="161"/>
      <c r="L5" s="162"/>
      <c r="M5" s="162"/>
      <c r="N5" s="162"/>
      <c r="O5" s="162"/>
      <c r="P5" s="163"/>
    </row>
    <row r="6" spans="1:16" ht="27" thickBot="1" x14ac:dyDescent="0.45">
      <c r="A6" s="167" t="s">
        <v>68</v>
      </c>
      <c r="B6" s="168"/>
      <c r="C6" s="168"/>
      <c r="D6" s="168"/>
      <c r="E6" s="168"/>
      <c r="F6" s="169"/>
      <c r="G6" s="21"/>
      <c r="H6" s="21"/>
      <c r="I6" s="21"/>
      <c r="K6" s="161"/>
      <c r="L6" s="162"/>
      <c r="M6" s="162"/>
      <c r="N6" s="162"/>
      <c r="O6" s="162"/>
      <c r="P6" s="163"/>
    </row>
    <row r="7" spans="1:16" x14ac:dyDescent="0.2">
      <c r="A7" s="22"/>
      <c r="B7" s="22"/>
      <c r="C7" s="22"/>
      <c r="D7" s="22"/>
      <c r="E7" s="58"/>
      <c r="K7" s="161"/>
      <c r="L7" s="162"/>
      <c r="M7" s="162"/>
      <c r="N7" s="162"/>
      <c r="O7" s="162"/>
      <c r="P7" s="163"/>
    </row>
    <row r="8" spans="1:16" x14ac:dyDescent="0.2">
      <c r="A8" s="6" t="s">
        <v>5</v>
      </c>
      <c r="B8" s="6" t="s">
        <v>6</v>
      </c>
      <c r="C8" s="6" t="s">
        <v>0</v>
      </c>
      <c r="D8" s="6" t="s">
        <v>1</v>
      </c>
      <c r="E8" s="59" t="s">
        <v>23</v>
      </c>
      <c r="F8" s="6"/>
      <c r="G8" s="5" t="s">
        <v>7</v>
      </c>
      <c r="H8" s="6" t="s">
        <v>34</v>
      </c>
      <c r="I8" s="6" t="s">
        <v>29</v>
      </c>
      <c r="K8" s="161"/>
      <c r="L8" s="162"/>
      <c r="M8" s="162"/>
      <c r="N8" s="162"/>
      <c r="O8" s="162"/>
      <c r="P8" s="163"/>
    </row>
    <row r="9" spans="1:16" ht="17.25" customHeight="1" x14ac:dyDescent="0.2">
      <c r="A9" s="63">
        <v>1</v>
      </c>
      <c r="B9" s="64">
        <v>64</v>
      </c>
      <c r="C9" s="69" t="s">
        <v>73</v>
      </c>
      <c r="D9" s="76" t="s">
        <v>51</v>
      </c>
      <c r="E9" s="77">
        <v>1999</v>
      </c>
      <c r="F9" s="69"/>
      <c r="G9" s="69">
        <f t="shared" ref="G9:G19" ca="1" si="0">RAND()</f>
        <v>0.74641123461913483</v>
      </c>
      <c r="H9" s="63"/>
      <c r="I9" s="63"/>
      <c r="K9" s="161"/>
      <c r="L9" s="162"/>
      <c r="M9" s="162"/>
      <c r="N9" s="162"/>
      <c r="O9" s="162"/>
      <c r="P9" s="163"/>
    </row>
    <row r="10" spans="1:16" ht="17.25" customHeight="1" x14ac:dyDescent="0.2">
      <c r="A10" s="63">
        <v>2</v>
      </c>
      <c r="B10" s="64">
        <v>93</v>
      </c>
      <c r="C10" s="69" t="s">
        <v>118</v>
      </c>
      <c r="D10" s="76" t="s">
        <v>50</v>
      </c>
      <c r="E10" s="77">
        <v>2000</v>
      </c>
      <c r="F10" s="69"/>
      <c r="G10" s="69">
        <f t="shared" ca="1" si="0"/>
        <v>0.44983736942497321</v>
      </c>
      <c r="H10" s="63"/>
      <c r="I10" s="63"/>
      <c r="K10" s="161"/>
      <c r="L10" s="162"/>
      <c r="M10" s="162"/>
      <c r="N10" s="162"/>
      <c r="O10" s="162"/>
      <c r="P10" s="163"/>
    </row>
    <row r="11" spans="1:16" ht="17.25" customHeight="1" x14ac:dyDescent="0.2">
      <c r="A11" s="63">
        <v>3</v>
      </c>
      <c r="B11" s="64">
        <v>100</v>
      </c>
      <c r="C11" s="69" t="s">
        <v>75</v>
      </c>
      <c r="D11" s="76" t="s">
        <v>51</v>
      </c>
      <c r="E11" s="77">
        <v>1999</v>
      </c>
      <c r="F11" s="69"/>
      <c r="G11" s="69">
        <f t="shared" ca="1" si="0"/>
        <v>0.31480567676190352</v>
      </c>
      <c r="H11" s="63"/>
      <c r="I11" s="63"/>
      <c r="K11" s="161"/>
      <c r="L11" s="162"/>
      <c r="M11" s="162"/>
      <c r="N11" s="162"/>
      <c r="O11" s="162"/>
      <c r="P11" s="163"/>
    </row>
    <row r="12" spans="1:16" ht="17.25" customHeight="1" x14ac:dyDescent="0.2">
      <c r="A12" s="63">
        <v>4</v>
      </c>
      <c r="B12" s="64">
        <v>65</v>
      </c>
      <c r="C12" s="69" t="s">
        <v>119</v>
      </c>
      <c r="D12" s="65" t="s">
        <v>112</v>
      </c>
      <c r="E12" s="77">
        <v>1999</v>
      </c>
      <c r="F12" s="69"/>
      <c r="G12" s="69">
        <f t="shared" ca="1" si="0"/>
        <v>0.99629407736380815</v>
      </c>
      <c r="H12" s="63"/>
      <c r="I12" s="63"/>
      <c r="K12" s="161"/>
      <c r="L12" s="162"/>
      <c r="M12" s="162"/>
      <c r="N12" s="162"/>
      <c r="O12" s="162"/>
      <c r="P12" s="163"/>
    </row>
    <row r="13" spans="1:16" ht="17.25" customHeight="1" x14ac:dyDescent="0.2">
      <c r="A13" s="63">
        <v>5</v>
      </c>
      <c r="B13" s="64">
        <v>55</v>
      </c>
      <c r="C13" s="69" t="s">
        <v>63</v>
      </c>
      <c r="D13" s="76" t="s">
        <v>51</v>
      </c>
      <c r="E13" s="77">
        <v>2000</v>
      </c>
      <c r="F13" s="69"/>
      <c r="G13" s="69">
        <f t="shared" ca="1" si="0"/>
        <v>0.4243763177335238</v>
      </c>
      <c r="H13" s="63"/>
      <c r="I13" s="63"/>
      <c r="K13" s="161"/>
      <c r="L13" s="162"/>
      <c r="M13" s="162"/>
      <c r="N13" s="162"/>
      <c r="O13" s="162"/>
      <c r="P13" s="163"/>
    </row>
    <row r="14" spans="1:16" ht="17.25" customHeight="1" x14ac:dyDescent="0.2">
      <c r="A14" s="63">
        <v>6</v>
      </c>
      <c r="B14" s="64">
        <v>95</v>
      </c>
      <c r="C14" s="69" t="s">
        <v>114</v>
      </c>
      <c r="D14" s="76" t="s">
        <v>50</v>
      </c>
      <c r="E14" s="77">
        <v>2000</v>
      </c>
      <c r="F14" s="69"/>
      <c r="G14" s="69">
        <f t="shared" ca="1" si="0"/>
        <v>0.82918563176519799</v>
      </c>
      <c r="H14" s="63"/>
      <c r="I14" s="63"/>
      <c r="K14" s="161"/>
      <c r="L14" s="162"/>
      <c r="M14" s="162"/>
      <c r="N14" s="162"/>
      <c r="O14" s="162"/>
      <c r="P14" s="163"/>
    </row>
    <row r="15" spans="1:16" ht="17.25" customHeight="1" x14ac:dyDescent="0.2">
      <c r="A15" s="63">
        <v>7</v>
      </c>
      <c r="B15" s="64">
        <v>89</v>
      </c>
      <c r="C15" s="69" t="s">
        <v>115</v>
      </c>
      <c r="D15" s="76" t="s">
        <v>113</v>
      </c>
      <c r="E15" s="77">
        <v>2000</v>
      </c>
      <c r="F15" s="69"/>
      <c r="G15" s="69">
        <f t="shared" ca="1" si="0"/>
        <v>0.5858224966976292</v>
      </c>
      <c r="H15" s="63"/>
      <c r="I15" s="63"/>
      <c r="K15" s="164"/>
      <c r="L15" s="165"/>
      <c r="M15" s="165"/>
      <c r="N15" s="165"/>
      <c r="O15" s="165"/>
      <c r="P15" s="166"/>
    </row>
    <row r="16" spans="1:16" ht="17.25" customHeight="1" x14ac:dyDescent="0.2">
      <c r="A16" s="63">
        <v>8</v>
      </c>
      <c r="B16" s="64">
        <v>73</v>
      </c>
      <c r="C16" s="69" t="s">
        <v>116</v>
      </c>
      <c r="D16" s="76" t="s">
        <v>51</v>
      </c>
      <c r="E16" s="77">
        <v>1999</v>
      </c>
      <c r="F16" s="69"/>
      <c r="G16" s="69">
        <f t="shared" ca="1" si="0"/>
        <v>0.74769895638944561</v>
      </c>
      <c r="H16" s="63"/>
      <c r="I16" s="63"/>
    </row>
    <row r="17" spans="1:9" ht="17.25" customHeight="1" x14ac:dyDescent="0.2">
      <c r="A17" s="63">
        <v>9</v>
      </c>
      <c r="B17" s="64">
        <v>91</v>
      </c>
      <c r="C17" s="69" t="s">
        <v>117</v>
      </c>
      <c r="D17" s="76" t="s">
        <v>50</v>
      </c>
      <c r="E17" s="77">
        <v>2000</v>
      </c>
      <c r="F17" s="69"/>
      <c r="G17" s="69">
        <f t="shared" ca="1" si="0"/>
        <v>0.74277359391139131</v>
      </c>
      <c r="H17" s="63"/>
      <c r="I17" s="63"/>
    </row>
    <row r="18" spans="1:9" ht="17.25" customHeight="1" x14ac:dyDescent="0.2">
      <c r="A18" s="63">
        <v>10</v>
      </c>
      <c r="B18" s="64">
        <v>58</v>
      </c>
      <c r="C18" s="76" t="s">
        <v>76</v>
      </c>
      <c r="D18" s="76" t="s">
        <v>50</v>
      </c>
      <c r="E18" s="77">
        <v>1999</v>
      </c>
      <c r="F18" s="69"/>
      <c r="G18" s="69">
        <f t="shared" ca="1" si="0"/>
        <v>0.91094627251892613</v>
      </c>
      <c r="H18" s="63"/>
      <c r="I18" s="63"/>
    </row>
    <row r="19" spans="1:9" ht="17.25" customHeight="1" x14ac:dyDescent="0.2">
      <c r="A19" s="63">
        <v>11</v>
      </c>
      <c r="B19" s="64">
        <v>60</v>
      </c>
      <c r="C19" s="76" t="s">
        <v>62</v>
      </c>
      <c r="D19" s="76" t="s">
        <v>57</v>
      </c>
      <c r="E19" s="77">
        <v>2000</v>
      </c>
      <c r="F19" s="69"/>
      <c r="G19" s="69">
        <f t="shared" ca="1" si="0"/>
        <v>0.24080176473127957</v>
      </c>
      <c r="H19" s="63"/>
      <c r="I19" s="63"/>
    </row>
    <row r="20" spans="1:9" ht="17.25" hidden="1" customHeight="1" x14ac:dyDescent="0.2">
      <c r="A20" s="63">
        <v>12</v>
      </c>
      <c r="B20" s="64"/>
      <c r="C20" s="69"/>
      <c r="D20" s="65"/>
      <c r="E20" s="70"/>
      <c r="F20" s="69"/>
      <c r="G20" s="69">
        <f t="shared" ref="G20:G24" ca="1" si="1">RAND()</f>
        <v>4.9024438458298958E-2</v>
      </c>
      <c r="H20" s="63"/>
      <c r="I20" s="63"/>
    </row>
    <row r="21" spans="1:9" ht="17.25" hidden="1" customHeight="1" x14ac:dyDescent="0.2">
      <c r="A21" s="63">
        <v>13</v>
      </c>
      <c r="B21" s="64"/>
      <c r="C21" s="69"/>
      <c r="D21" s="65"/>
      <c r="E21" s="70"/>
      <c r="F21" s="69"/>
      <c r="G21" s="69">
        <f t="shared" ca="1" si="1"/>
        <v>0.73392753919837117</v>
      </c>
      <c r="H21" s="63"/>
      <c r="I21" s="63"/>
    </row>
    <row r="22" spans="1:9" ht="17.25" hidden="1" customHeight="1" x14ac:dyDescent="0.2">
      <c r="A22" s="63">
        <v>14</v>
      </c>
      <c r="B22" s="64"/>
      <c r="C22" s="69"/>
      <c r="D22" s="65"/>
      <c r="E22" s="70"/>
      <c r="F22" s="69"/>
      <c r="G22" s="69">
        <f t="shared" ca="1" si="1"/>
        <v>0.58523088975157667</v>
      </c>
      <c r="H22" s="63"/>
      <c r="I22" s="63"/>
    </row>
    <row r="23" spans="1:9" ht="17.25" hidden="1" customHeight="1" x14ac:dyDescent="0.2">
      <c r="A23" s="63">
        <v>15</v>
      </c>
      <c r="B23" s="64"/>
      <c r="C23" s="69"/>
      <c r="D23" s="65"/>
      <c r="E23" s="70"/>
      <c r="F23" s="69"/>
      <c r="G23" s="69">
        <f t="shared" ca="1" si="1"/>
        <v>0.99486707178208422</v>
      </c>
      <c r="H23" s="63"/>
      <c r="I23" s="63"/>
    </row>
    <row r="24" spans="1:9" ht="17.25" hidden="1" customHeight="1" x14ac:dyDescent="0.2">
      <c r="A24" s="63">
        <v>16</v>
      </c>
      <c r="B24" s="64"/>
      <c r="C24" s="69"/>
      <c r="D24" s="65"/>
      <c r="E24" s="70"/>
      <c r="F24" s="69"/>
      <c r="G24" s="69">
        <f t="shared" ca="1" si="1"/>
        <v>0.61803787575301894</v>
      </c>
      <c r="H24" s="63"/>
      <c r="I24" s="63"/>
    </row>
    <row r="25" spans="1:9" s="2" customFormat="1" ht="17.25" customHeight="1" x14ac:dyDescent="0.2">
      <c r="A25" s="16"/>
      <c r="B25" s="8"/>
      <c r="C25" s="8"/>
      <c r="D25" s="18"/>
      <c r="E25" s="60"/>
      <c r="F25" s="19"/>
      <c r="G25" s="8"/>
      <c r="H25" s="17"/>
      <c r="I25" s="17"/>
    </row>
    <row r="26" spans="1:9" s="2" customFormat="1" x14ac:dyDescent="0.2">
      <c r="A26" s="16"/>
      <c r="B26" s="8"/>
      <c r="C26" s="8"/>
      <c r="D26" s="18"/>
      <c r="E26" s="60"/>
      <c r="F26" s="19"/>
      <c r="G26" s="8"/>
      <c r="H26" s="17"/>
      <c r="I26" s="17"/>
    </row>
    <row r="27" spans="1:9" s="2" customFormat="1" x14ac:dyDescent="0.2">
      <c r="A27" s="16"/>
      <c r="B27" s="8"/>
      <c r="C27" s="8" t="s">
        <v>8</v>
      </c>
      <c r="D27" s="20">
        <f>COUNTA(C9:C24)</f>
        <v>11</v>
      </c>
      <c r="E27" s="61"/>
      <c r="F27" s="19"/>
      <c r="G27" s="8"/>
      <c r="H27" s="17"/>
      <c r="I27" s="17"/>
    </row>
    <row r="28" spans="1:9" s="2" customFormat="1" x14ac:dyDescent="0.2">
      <c r="A28" s="16"/>
      <c r="B28" s="8"/>
      <c r="C28" s="8" t="s">
        <v>9</v>
      </c>
      <c r="D28" s="20" t="e">
        <f>'Start Kids B F Q1'!D27+'Start Kids B P Q1'!D27+'Start Kids A F Q1'!D26+'Start Kids A P Q1'!D27+'Start YB F Q1'!D27+'Start YB P Q1'!D27+'Start YA F Q1'!D27+'Start YA P Q1 '!D27+'Start J F Q1'!D27+'Start J P Q1'!D27+#REF!+#REF!</f>
        <v>#REF!</v>
      </c>
      <c r="E28" s="61"/>
      <c r="F28" s="19"/>
      <c r="G28" s="8"/>
      <c r="H28" s="17"/>
      <c r="I28" s="17"/>
    </row>
    <row r="29" spans="1:9" x14ac:dyDescent="0.2">
      <c r="C29" t="s">
        <v>30</v>
      </c>
      <c r="D29" s="20">
        <f>COUNTA(I9:I24)</f>
        <v>0</v>
      </c>
    </row>
    <row r="30" spans="1:9" x14ac:dyDescent="0.2">
      <c r="C30" t="s">
        <v>31</v>
      </c>
      <c r="D30" s="20" t="e">
        <f>'Start Kids B F Q1'!D29+'Start Kids B P Q1'!D29+'Start Kids A F Q1'!D28+'Start Kids A P Q1'!D29+'Start YB F Q1'!D29+'Start YB P Q1'!D29+'Start YA F Q1'!D29+'Start YA P Q1 '!D29+'Start J F Q1'!D29+'Start J P Q1'!D29+#REF!+#REF!</f>
        <v>#REF!</v>
      </c>
    </row>
    <row r="31" spans="1:9" x14ac:dyDescent="0.2">
      <c r="H31" s="17"/>
      <c r="I31" s="17"/>
    </row>
    <row r="32" spans="1:9" x14ac:dyDescent="0.2">
      <c r="H32" s="17"/>
      <c r="I32" s="17"/>
    </row>
    <row r="33" spans="8:9" x14ac:dyDescent="0.2">
      <c r="H33" s="17"/>
      <c r="I33" s="17"/>
    </row>
  </sheetData>
  <autoFilter ref="B8:I8">
    <sortState ref="B9:I19">
      <sortCondition descending="1" ref="G8"/>
    </sortState>
  </autoFilter>
  <mergeCells count="5">
    <mergeCell ref="A6:F6"/>
    <mergeCell ref="A4:F4"/>
    <mergeCell ref="A2:F2"/>
    <mergeCell ref="A1:F1"/>
    <mergeCell ref="K1:P15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4" workbookViewId="0">
      <selection activeCell="H38" sqref="H38"/>
    </sheetView>
  </sheetViews>
  <sheetFormatPr defaultRowHeight="12.75" x14ac:dyDescent="0.2"/>
  <cols>
    <col min="1" max="1" width="4.140625" customWidth="1"/>
    <col min="2" max="2" width="4.28515625" customWidth="1"/>
    <col min="3" max="3" width="23.5703125" customWidth="1"/>
    <col min="4" max="4" width="19.85546875" customWidth="1"/>
    <col min="5" max="5" width="5.28515625" style="62" customWidth="1"/>
    <col min="6" max="7" width="6.85546875" customWidth="1"/>
    <col min="8" max="8" width="6.28515625" customWidth="1"/>
    <col min="9" max="10" width="5.7109375" customWidth="1"/>
  </cols>
  <sheetData>
    <row r="1" spans="1:16" s="35" customFormat="1" ht="35.25" customHeight="1" thickBot="1" x14ac:dyDescent="0.25">
      <c r="A1" s="146" t="s">
        <v>17</v>
      </c>
      <c r="B1" s="147"/>
      <c r="C1" s="147"/>
      <c r="D1" s="147"/>
      <c r="E1" s="147"/>
      <c r="F1" s="148"/>
      <c r="G1" s="33"/>
      <c r="H1" s="33"/>
      <c r="I1" s="33"/>
      <c r="K1" s="158" t="s">
        <v>35</v>
      </c>
      <c r="L1" s="159"/>
      <c r="M1" s="159"/>
      <c r="N1" s="159"/>
      <c r="O1" s="159"/>
      <c r="P1" s="160"/>
    </row>
    <row r="2" spans="1:16" s="35" customFormat="1" ht="24.75" customHeight="1" x14ac:dyDescent="0.3">
      <c r="A2" s="149" t="s">
        <v>32</v>
      </c>
      <c r="B2" s="150"/>
      <c r="C2" s="150"/>
      <c r="D2" s="150"/>
      <c r="E2" s="150"/>
      <c r="F2" s="151"/>
      <c r="G2" s="33"/>
      <c r="H2" s="33"/>
      <c r="I2" s="33"/>
      <c r="K2" s="161"/>
      <c r="L2" s="162"/>
      <c r="M2" s="162"/>
      <c r="N2" s="162"/>
      <c r="O2" s="162"/>
      <c r="P2" s="163"/>
    </row>
    <row r="3" spans="1:16" s="35" customFormat="1" x14ac:dyDescent="0.2">
      <c r="A3" s="37"/>
      <c r="B3" s="33"/>
      <c r="C3" s="33"/>
      <c r="D3" s="33"/>
      <c r="E3" s="57"/>
      <c r="K3" s="161"/>
      <c r="L3" s="162"/>
      <c r="M3" s="162"/>
      <c r="N3" s="162"/>
      <c r="O3" s="162"/>
      <c r="P3" s="163"/>
    </row>
    <row r="4" spans="1:16" s="35" customFormat="1" ht="20.25" x14ac:dyDescent="0.3">
      <c r="A4" s="152" t="s">
        <v>97</v>
      </c>
      <c r="B4" s="153"/>
      <c r="C4" s="153"/>
      <c r="D4" s="153"/>
      <c r="E4" s="153"/>
      <c r="F4" s="154"/>
      <c r="G4" s="80"/>
      <c r="H4" s="80"/>
      <c r="I4" s="80"/>
      <c r="K4" s="161"/>
      <c r="L4" s="162"/>
      <c r="M4" s="162"/>
      <c r="N4" s="162"/>
      <c r="O4" s="162"/>
      <c r="P4" s="163"/>
    </row>
    <row r="5" spans="1:16" s="35" customFormat="1" ht="13.5" thickBot="1" x14ac:dyDescent="0.25">
      <c r="E5" s="57"/>
      <c r="K5" s="161"/>
      <c r="L5" s="162"/>
      <c r="M5" s="162"/>
      <c r="N5" s="162"/>
      <c r="O5" s="162"/>
      <c r="P5" s="163"/>
    </row>
    <row r="6" spans="1:16" ht="27" thickBot="1" x14ac:dyDescent="0.45">
      <c r="A6" s="167" t="s">
        <v>69</v>
      </c>
      <c r="B6" s="168"/>
      <c r="C6" s="168"/>
      <c r="D6" s="168"/>
      <c r="E6" s="168"/>
      <c r="F6" s="169"/>
      <c r="G6" s="21"/>
      <c r="H6" s="21"/>
      <c r="I6" s="21"/>
      <c r="K6" s="161"/>
      <c r="L6" s="162"/>
      <c r="M6" s="162"/>
      <c r="N6" s="162"/>
      <c r="O6" s="162"/>
      <c r="P6" s="163"/>
    </row>
    <row r="7" spans="1:16" x14ac:dyDescent="0.2">
      <c r="A7" s="22"/>
      <c r="B7" s="22"/>
      <c r="C7" s="22"/>
      <c r="D7" s="22"/>
      <c r="E7" s="58"/>
      <c r="K7" s="161"/>
      <c r="L7" s="162"/>
      <c r="M7" s="162"/>
      <c r="N7" s="162"/>
      <c r="O7" s="162"/>
      <c r="P7" s="163"/>
    </row>
    <row r="8" spans="1:16" x14ac:dyDescent="0.2">
      <c r="A8" s="6" t="s">
        <v>5</v>
      </c>
      <c r="B8" s="6" t="s">
        <v>6</v>
      </c>
      <c r="C8" s="6" t="s">
        <v>0</v>
      </c>
      <c r="D8" s="6" t="s">
        <v>1</v>
      </c>
      <c r="E8" s="59" t="s">
        <v>23</v>
      </c>
      <c r="F8" s="6"/>
      <c r="G8" s="5" t="s">
        <v>7</v>
      </c>
      <c r="H8" s="6" t="s">
        <v>34</v>
      </c>
      <c r="I8" s="6" t="s">
        <v>29</v>
      </c>
      <c r="K8" s="161"/>
      <c r="L8" s="162"/>
      <c r="M8" s="162"/>
      <c r="N8" s="162"/>
      <c r="O8" s="162"/>
      <c r="P8" s="163"/>
    </row>
    <row r="9" spans="1:16" ht="17.25" customHeight="1" x14ac:dyDescent="0.2">
      <c r="A9" s="63">
        <v>1</v>
      </c>
      <c r="B9" s="64">
        <v>53</v>
      </c>
      <c r="C9" s="69" t="s">
        <v>120</v>
      </c>
      <c r="D9" s="76" t="s">
        <v>87</v>
      </c>
      <c r="E9" s="77">
        <v>1997</v>
      </c>
      <c r="F9" s="69"/>
      <c r="G9" s="69">
        <f ca="1">RAND()</f>
        <v>0.27312532966068637</v>
      </c>
      <c r="H9" s="63"/>
      <c r="I9" s="63"/>
      <c r="K9" s="161"/>
      <c r="L9" s="162"/>
      <c r="M9" s="162"/>
      <c r="N9" s="162"/>
      <c r="O9" s="162"/>
      <c r="P9" s="163"/>
    </row>
    <row r="10" spans="1:16" ht="17.25" customHeight="1" x14ac:dyDescent="0.2">
      <c r="A10" s="63">
        <v>2</v>
      </c>
      <c r="B10" s="64">
        <v>89</v>
      </c>
      <c r="C10" s="69" t="s">
        <v>64</v>
      </c>
      <c r="D10" s="76" t="s">
        <v>87</v>
      </c>
      <c r="E10" s="77">
        <v>1998</v>
      </c>
      <c r="F10" s="69"/>
      <c r="G10" s="69">
        <f ca="1">RAND()</f>
        <v>0.90056010659574248</v>
      </c>
      <c r="H10" s="63"/>
      <c r="I10" s="63"/>
      <c r="K10" s="161"/>
      <c r="L10" s="162"/>
      <c r="M10" s="162"/>
      <c r="N10" s="162"/>
      <c r="O10" s="162"/>
      <c r="P10" s="163"/>
    </row>
    <row r="11" spans="1:16" ht="17.25" customHeight="1" x14ac:dyDescent="0.2">
      <c r="A11" s="63">
        <v>3</v>
      </c>
      <c r="B11" s="64">
        <v>51</v>
      </c>
      <c r="C11" s="76" t="s">
        <v>121</v>
      </c>
      <c r="D11" s="76" t="s">
        <v>87</v>
      </c>
      <c r="E11" s="77">
        <v>1997</v>
      </c>
      <c r="F11" s="69"/>
      <c r="G11" s="69">
        <f ca="1">RAND()</f>
        <v>0.89507333201410155</v>
      </c>
      <c r="H11" s="63"/>
      <c r="I11" s="63"/>
      <c r="K11" s="161"/>
      <c r="L11" s="162"/>
      <c r="M11" s="162"/>
      <c r="N11" s="162"/>
      <c r="O11" s="162"/>
      <c r="P11" s="163"/>
    </row>
    <row r="12" spans="1:16" ht="17.25" customHeight="1" x14ac:dyDescent="0.2">
      <c r="A12" s="63">
        <v>4</v>
      </c>
      <c r="B12" s="64">
        <v>90</v>
      </c>
      <c r="C12" s="69" t="s">
        <v>147</v>
      </c>
      <c r="D12" s="76" t="s">
        <v>50</v>
      </c>
      <c r="E12" s="77">
        <v>1998</v>
      </c>
      <c r="F12" s="69"/>
      <c r="G12" s="69">
        <f ca="1">RAND()</f>
        <v>0.28188163044536008</v>
      </c>
      <c r="H12" s="63"/>
      <c r="I12" s="63"/>
      <c r="K12" s="161"/>
      <c r="L12" s="162"/>
      <c r="M12" s="162"/>
      <c r="N12" s="162"/>
      <c r="O12" s="162"/>
      <c r="P12" s="163"/>
    </row>
    <row r="13" spans="1:16" ht="17.25" hidden="1" customHeight="1" x14ac:dyDescent="0.2">
      <c r="A13" s="63">
        <v>5</v>
      </c>
      <c r="B13" s="64"/>
      <c r="C13" s="76"/>
      <c r="D13" s="76"/>
      <c r="E13" s="77"/>
      <c r="F13" s="69"/>
      <c r="G13" s="69">
        <f t="shared" ref="G13:G24" ca="1" si="0">RAND()</f>
        <v>0.51079828172536923</v>
      </c>
      <c r="H13" s="63"/>
      <c r="I13" s="63"/>
      <c r="K13" s="161"/>
      <c r="L13" s="162"/>
      <c r="M13" s="162"/>
      <c r="N13" s="162"/>
      <c r="O13" s="162"/>
      <c r="P13" s="163"/>
    </row>
    <row r="14" spans="1:16" ht="17.25" hidden="1" customHeight="1" x14ac:dyDescent="0.2">
      <c r="A14" s="63">
        <v>6</v>
      </c>
      <c r="B14" s="64"/>
      <c r="C14" s="76"/>
      <c r="D14" s="76"/>
      <c r="E14" s="77"/>
      <c r="F14" s="69"/>
      <c r="G14" s="69">
        <f t="shared" ca="1" si="0"/>
        <v>0.43581848259135658</v>
      </c>
      <c r="H14" s="63"/>
      <c r="I14" s="63"/>
      <c r="K14" s="161"/>
      <c r="L14" s="162"/>
      <c r="M14" s="162"/>
      <c r="N14" s="162"/>
      <c r="O14" s="162"/>
      <c r="P14" s="163"/>
    </row>
    <row r="15" spans="1:16" ht="17.25" hidden="1" customHeight="1" x14ac:dyDescent="0.2">
      <c r="A15" s="63">
        <v>7</v>
      </c>
      <c r="B15" s="64"/>
      <c r="C15" s="69"/>
      <c r="D15" s="65"/>
      <c r="E15" s="70"/>
      <c r="F15" s="69"/>
      <c r="G15" s="69">
        <f t="shared" ca="1" si="0"/>
        <v>1.1600559201364602E-3</v>
      </c>
      <c r="H15" s="63"/>
      <c r="I15" s="63"/>
      <c r="K15" s="164"/>
      <c r="L15" s="165"/>
      <c r="M15" s="165"/>
      <c r="N15" s="165"/>
      <c r="O15" s="165"/>
      <c r="P15" s="166"/>
    </row>
    <row r="16" spans="1:16" ht="17.25" hidden="1" customHeight="1" x14ac:dyDescent="0.2">
      <c r="A16" s="63">
        <v>8</v>
      </c>
      <c r="B16" s="64"/>
      <c r="C16" s="69"/>
      <c r="D16" s="65"/>
      <c r="E16" s="70"/>
      <c r="F16" s="69"/>
      <c r="G16" s="69">
        <f t="shared" ca="1" si="0"/>
        <v>0.50526584737936131</v>
      </c>
      <c r="H16" s="63"/>
      <c r="I16" s="63"/>
    </row>
    <row r="17" spans="1:9" ht="17.25" hidden="1" customHeight="1" x14ac:dyDescent="0.2">
      <c r="A17" s="63">
        <v>9</v>
      </c>
      <c r="B17" s="64"/>
      <c r="C17" s="69"/>
      <c r="D17" s="65"/>
      <c r="E17" s="70"/>
      <c r="F17" s="69"/>
      <c r="G17" s="69">
        <f t="shared" ca="1" si="0"/>
        <v>0.70639111758811279</v>
      </c>
      <c r="H17" s="63"/>
      <c r="I17" s="63"/>
    </row>
    <row r="18" spans="1:9" ht="17.25" hidden="1" customHeight="1" x14ac:dyDescent="0.2">
      <c r="A18" s="63">
        <v>10</v>
      </c>
      <c r="B18" s="64"/>
      <c r="C18" s="69"/>
      <c r="D18" s="65"/>
      <c r="E18" s="70"/>
      <c r="F18" s="69"/>
      <c r="G18" s="69">
        <f t="shared" ca="1" si="0"/>
        <v>4.7918995751854987E-2</v>
      </c>
      <c r="H18" s="63"/>
      <c r="I18" s="63"/>
    </row>
    <row r="19" spans="1:9" ht="17.25" hidden="1" customHeight="1" x14ac:dyDescent="0.2">
      <c r="A19" s="63">
        <v>11</v>
      </c>
      <c r="B19" s="64"/>
      <c r="C19" s="69"/>
      <c r="D19" s="65"/>
      <c r="E19" s="70"/>
      <c r="F19" s="69"/>
      <c r="G19" s="69">
        <f t="shared" ca="1" si="0"/>
        <v>0.31670328885530441</v>
      </c>
      <c r="H19" s="63"/>
      <c r="I19" s="63"/>
    </row>
    <row r="20" spans="1:9" ht="17.25" hidden="1" customHeight="1" x14ac:dyDescent="0.2">
      <c r="A20" s="63">
        <v>12</v>
      </c>
      <c r="B20" s="64"/>
      <c r="C20" s="69"/>
      <c r="D20" s="65"/>
      <c r="E20" s="70"/>
      <c r="F20" s="69"/>
      <c r="G20" s="69">
        <f t="shared" ca="1" si="0"/>
        <v>0.11792468785130128</v>
      </c>
      <c r="H20" s="63"/>
      <c r="I20" s="63"/>
    </row>
    <row r="21" spans="1:9" ht="17.25" hidden="1" customHeight="1" x14ac:dyDescent="0.2">
      <c r="A21" s="63">
        <v>13</v>
      </c>
      <c r="B21" s="64"/>
      <c r="C21" s="69"/>
      <c r="D21" s="65"/>
      <c r="E21" s="70"/>
      <c r="F21" s="69"/>
      <c r="G21" s="69">
        <f t="shared" ca="1" si="0"/>
        <v>0.62806448391659941</v>
      </c>
      <c r="H21" s="63"/>
      <c r="I21" s="63"/>
    </row>
    <row r="22" spans="1:9" ht="17.25" hidden="1" customHeight="1" x14ac:dyDescent="0.2">
      <c r="A22" s="63">
        <v>14</v>
      </c>
      <c r="B22" s="64"/>
      <c r="C22" s="69"/>
      <c r="D22" s="65"/>
      <c r="E22" s="70"/>
      <c r="F22" s="69"/>
      <c r="G22" s="69">
        <f t="shared" ca="1" si="0"/>
        <v>1.6334268987925782E-2</v>
      </c>
      <c r="H22" s="63"/>
      <c r="I22" s="63"/>
    </row>
    <row r="23" spans="1:9" ht="17.25" hidden="1" customHeight="1" x14ac:dyDescent="0.2">
      <c r="A23" s="63">
        <v>15</v>
      </c>
      <c r="B23" s="64"/>
      <c r="C23" s="69"/>
      <c r="D23" s="65"/>
      <c r="E23" s="70"/>
      <c r="F23" s="69"/>
      <c r="G23" s="69">
        <f t="shared" ca="1" si="0"/>
        <v>0.62485850542768862</v>
      </c>
      <c r="H23" s="63"/>
      <c r="I23" s="63"/>
    </row>
    <row r="24" spans="1:9" ht="17.25" hidden="1" customHeight="1" x14ac:dyDescent="0.2">
      <c r="A24" s="63">
        <v>16</v>
      </c>
      <c r="B24" s="64"/>
      <c r="C24" s="69"/>
      <c r="D24" s="65"/>
      <c r="E24" s="70"/>
      <c r="F24" s="69"/>
      <c r="G24" s="69">
        <f t="shared" ca="1" si="0"/>
        <v>3.7631433526158942E-2</v>
      </c>
      <c r="H24" s="63"/>
      <c r="I24" s="63"/>
    </row>
    <row r="25" spans="1:9" s="2" customFormat="1" ht="17.25" customHeight="1" x14ac:dyDescent="0.2">
      <c r="A25" s="16"/>
      <c r="B25" s="8"/>
      <c r="C25" s="8"/>
      <c r="D25" s="18"/>
      <c r="E25" s="60"/>
      <c r="F25" s="19"/>
      <c r="G25" s="8"/>
      <c r="H25" s="17"/>
      <c r="I25" s="17"/>
    </row>
    <row r="26" spans="1:9" s="2" customFormat="1" x14ac:dyDescent="0.2">
      <c r="A26" s="16"/>
      <c r="B26" s="8"/>
      <c r="C26" s="8"/>
      <c r="D26" s="18"/>
      <c r="E26" s="60"/>
      <c r="F26" s="19"/>
      <c r="G26" s="8"/>
      <c r="H26" s="17"/>
      <c r="I26" s="17"/>
    </row>
    <row r="27" spans="1:9" s="2" customFormat="1" x14ac:dyDescent="0.2">
      <c r="A27" s="16"/>
      <c r="B27" s="8"/>
      <c r="C27" s="8" t="s">
        <v>8</v>
      </c>
      <c r="D27" s="20">
        <f>COUNTA(C9:C24)</f>
        <v>4</v>
      </c>
      <c r="E27" s="61"/>
      <c r="F27" s="19"/>
      <c r="G27" s="8"/>
      <c r="H27" s="17"/>
      <c r="I27" s="17"/>
    </row>
    <row r="28" spans="1:9" s="2" customFormat="1" x14ac:dyDescent="0.2">
      <c r="A28" s="16"/>
      <c r="B28" s="8"/>
      <c r="C28" s="8" t="s">
        <v>9</v>
      </c>
      <c r="D28" s="20" t="e">
        <f>'Start Kids B F Q1'!D27+'Start Kids B P Q1'!D27+'Start Kids A F Q1'!D26+'Start Kids A P Q1'!D27+'Start YB F Q1'!D27+'Start YB P Q1'!D27+'Start YA F Q1'!D27+'Start YA P Q1 '!D27+'Start J F Q1'!D27+'Start J P Q1'!D27+#REF!+#REF!</f>
        <v>#REF!</v>
      </c>
      <c r="E28" s="61"/>
      <c r="F28" s="19"/>
      <c r="G28" s="8"/>
      <c r="H28" s="17"/>
      <c r="I28" s="17"/>
    </row>
    <row r="29" spans="1:9" x14ac:dyDescent="0.2">
      <c r="C29" t="s">
        <v>30</v>
      </c>
      <c r="D29" s="20">
        <f>COUNTA(I9:I24)</f>
        <v>0</v>
      </c>
    </row>
    <row r="30" spans="1:9" x14ac:dyDescent="0.2">
      <c r="C30" t="s">
        <v>31</v>
      </c>
      <c r="D30" s="20" t="e">
        <f>'Start Kids B F Q1'!D29+'Start Kids B P Q1'!D29+'Start Kids A F Q1'!D28+'Start Kids A P Q1'!D29+'Start YB F Q1'!D29+'Start YB P Q1'!D29+'Start YA F Q1'!D29+'Start YA P Q1 '!D29+'Start J F Q1'!D29+'Start J P Q1'!D29+#REF!+#REF!</f>
        <v>#REF!</v>
      </c>
    </row>
  </sheetData>
  <autoFilter ref="B8:I8">
    <sortState ref="B9:I12">
      <sortCondition descending="1" ref="G8"/>
    </sortState>
  </autoFilter>
  <mergeCells count="5">
    <mergeCell ref="A1:F1"/>
    <mergeCell ref="A2:F2"/>
    <mergeCell ref="A4:F4"/>
    <mergeCell ref="A6:F6"/>
    <mergeCell ref="K1:P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activeCell="B9" sqref="B9:E15"/>
    </sheetView>
  </sheetViews>
  <sheetFormatPr defaultRowHeight="12.75" x14ac:dyDescent="0.2"/>
  <cols>
    <col min="1" max="1" width="4.140625" customWidth="1"/>
    <col min="2" max="2" width="4.28515625" customWidth="1"/>
    <col min="3" max="3" width="23.5703125" customWidth="1"/>
    <col min="4" max="4" width="19.85546875" customWidth="1"/>
    <col min="5" max="5" width="5.28515625" style="62" customWidth="1"/>
    <col min="6" max="7" width="6.85546875" customWidth="1"/>
    <col min="8" max="8" width="6.28515625" customWidth="1"/>
    <col min="9" max="10" width="5.7109375" customWidth="1"/>
  </cols>
  <sheetData>
    <row r="1" spans="1:16" s="35" customFormat="1" ht="35.25" customHeight="1" thickBot="1" x14ac:dyDescent="0.25">
      <c r="A1" s="146" t="s">
        <v>17</v>
      </c>
      <c r="B1" s="147"/>
      <c r="C1" s="147"/>
      <c r="D1" s="147"/>
      <c r="E1" s="147"/>
      <c r="F1" s="148"/>
      <c r="G1" s="33"/>
      <c r="H1" s="33"/>
      <c r="I1" s="33"/>
      <c r="K1" s="158" t="s">
        <v>35</v>
      </c>
      <c r="L1" s="159"/>
      <c r="M1" s="159"/>
      <c r="N1" s="159"/>
      <c r="O1" s="159"/>
      <c r="P1" s="160"/>
    </row>
    <row r="2" spans="1:16" s="35" customFormat="1" ht="24.75" customHeight="1" x14ac:dyDescent="0.3">
      <c r="A2" s="149" t="s">
        <v>32</v>
      </c>
      <c r="B2" s="150"/>
      <c r="C2" s="150"/>
      <c r="D2" s="150"/>
      <c r="E2" s="150"/>
      <c r="F2" s="151"/>
      <c r="G2" s="33"/>
      <c r="H2" s="33"/>
      <c r="I2" s="33"/>
      <c r="K2" s="161"/>
      <c r="L2" s="162"/>
      <c r="M2" s="162"/>
      <c r="N2" s="162"/>
      <c r="O2" s="162"/>
      <c r="P2" s="163"/>
    </row>
    <row r="3" spans="1:16" s="35" customFormat="1" x14ac:dyDescent="0.2">
      <c r="A3" s="37"/>
      <c r="B3" s="33"/>
      <c r="C3" s="33"/>
      <c r="D3" s="33"/>
      <c r="E3" s="57"/>
      <c r="K3" s="161"/>
      <c r="L3" s="162"/>
      <c r="M3" s="162"/>
      <c r="N3" s="162"/>
      <c r="O3" s="162"/>
      <c r="P3" s="163"/>
    </row>
    <row r="4" spans="1:16" s="35" customFormat="1" ht="20.25" x14ac:dyDescent="0.3">
      <c r="A4" s="152" t="s">
        <v>97</v>
      </c>
      <c r="B4" s="153"/>
      <c r="C4" s="153"/>
      <c r="D4" s="153"/>
      <c r="E4" s="153"/>
      <c r="F4" s="154"/>
      <c r="G4" s="80"/>
      <c r="H4" s="80"/>
      <c r="I4" s="80"/>
      <c r="K4" s="161"/>
      <c r="L4" s="162"/>
      <c r="M4" s="162"/>
      <c r="N4" s="162"/>
      <c r="O4" s="162"/>
      <c r="P4" s="163"/>
    </row>
    <row r="5" spans="1:16" s="35" customFormat="1" ht="13.5" thickBot="1" x14ac:dyDescent="0.25">
      <c r="E5" s="57"/>
      <c r="K5" s="161"/>
      <c r="L5" s="162"/>
      <c r="M5" s="162"/>
      <c r="N5" s="162"/>
      <c r="O5" s="162"/>
      <c r="P5" s="163"/>
    </row>
    <row r="6" spans="1:16" ht="27" thickBot="1" x14ac:dyDescent="0.45">
      <c r="A6" s="167" t="s">
        <v>70</v>
      </c>
      <c r="B6" s="168"/>
      <c r="C6" s="168"/>
      <c r="D6" s="168"/>
      <c r="E6" s="168"/>
      <c r="F6" s="169"/>
      <c r="G6" s="21"/>
      <c r="H6" s="21"/>
      <c r="I6" s="21"/>
      <c r="K6" s="161"/>
      <c r="L6" s="162"/>
      <c r="M6" s="162"/>
      <c r="N6" s="162"/>
      <c r="O6" s="162"/>
      <c r="P6" s="163"/>
    </row>
    <row r="7" spans="1:16" x14ac:dyDescent="0.2">
      <c r="A7" s="22"/>
      <c r="B7" s="22"/>
      <c r="C7" s="22"/>
      <c r="D7" s="22"/>
      <c r="E7" s="58"/>
      <c r="K7" s="161"/>
      <c r="L7" s="162"/>
      <c r="M7" s="162"/>
      <c r="N7" s="162"/>
      <c r="O7" s="162"/>
      <c r="P7" s="163"/>
    </row>
    <row r="8" spans="1:16" x14ac:dyDescent="0.2">
      <c r="A8" s="6" t="s">
        <v>5</v>
      </c>
      <c r="B8" s="6" t="s">
        <v>6</v>
      </c>
      <c r="C8" s="6" t="s">
        <v>0</v>
      </c>
      <c r="D8" s="6" t="s">
        <v>1</v>
      </c>
      <c r="E8" s="59" t="s">
        <v>23</v>
      </c>
      <c r="F8" s="6"/>
      <c r="G8" s="5" t="s">
        <v>7</v>
      </c>
      <c r="H8" s="6" t="s">
        <v>34</v>
      </c>
      <c r="I8" s="6" t="s">
        <v>29</v>
      </c>
      <c r="K8" s="161"/>
      <c r="L8" s="162"/>
      <c r="M8" s="162"/>
      <c r="N8" s="162"/>
      <c r="O8" s="162"/>
      <c r="P8" s="163"/>
    </row>
    <row r="9" spans="1:16" ht="17.25" customHeight="1" x14ac:dyDescent="0.2">
      <c r="A9" s="63">
        <v>1</v>
      </c>
      <c r="B9" s="64">
        <v>75</v>
      </c>
      <c r="C9" s="69" t="s">
        <v>74</v>
      </c>
      <c r="D9" s="76" t="s">
        <v>86</v>
      </c>
      <c r="E9" s="77">
        <v>1998</v>
      </c>
      <c r="F9" s="69"/>
      <c r="G9" s="69">
        <f t="shared" ref="G9:G15" ca="1" si="0">RAND()</f>
        <v>0.22643675207562464</v>
      </c>
      <c r="H9" s="63"/>
      <c r="I9" s="63"/>
      <c r="K9" s="161"/>
      <c r="L9" s="162"/>
      <c r="M9" s="162"/>
      <c r="N9" s="162"/>
      <c r="O9" s="162"/>
      <c r="P9" s="163"/>
    </row>
    <row r="10" spans="1:16" ht="17.25" customHeight="1" x14ac:dyDescent="0.2">
      <c r="A10" s="63">
        <v>2</v>
      </c>
      <c r="B10" s="64">
        <v>52</v>
      </c>
      <c r="C10" s="76" t="s">
        <v>125</v>
      </c>
      <c r="D10" s="76" t="s">
        <v>87</v>
      </c>
      <c r="E10" s="77">
        <v>1997</v>
      </c>
      <c r="F10" s="69"/>
      <c r="G10" s="69">
        <f t="shared" ca="1" si="0"/>
        <v>0.77807967420043589</v>
      </c>
      <c r="H10" s="63"/>
      <c r="I10" s="63"/>
      <c r="K10" s="161"/>
      <c r="L10" s="162"/>
      <c r="M10" s="162"/>
      <c r="N10" s="162"/>
      <c r="O10" s="162"/>
      <c r="P10" s="163"/>
    </row>
    <row r="11" spans="1:16" ht="17.25" customHeight="1" x14ac:dyDescent="0.2">
      <c r="A11" s="63">
        <v>3</v>
      </c>
      <c r="B11" s="64">
        <v>71</v>
      </c>
      <c r="C11" s="76" t="s">
        <v>126</v>
      </c>
      <c r="D11" s="76" t="s">
        <v>86</v>
      </c>
      <c r="E11" s="77">
        <v>1997</v>
      </c>
      <c r="F11" s="69"/>
      <c r="G11" s="69">
        <f t="shared" ca="1" si="0"/>
        <v>0.80051737960163505</v>
      </c>
      <c r="H11" s="63"/>
      <c r="I11" s="63"/>
      <c r="K11" s="161"/>
      <c r="L11" s="162"/>
      <c r="M11" s="162"/>
      <c r="N11" s="162"/>
      <c r="O11" s="162"/>
      <c r="P11" s="163"/>
    </row>
    <row r="12" spans="1:16" ht="17.25" customHeight="1" x14ac:dyDescent="0.2">
      <c r="A12" s="63">
        <v>4</v>
      </c>
      <c r="B12" s="64">
        <v>54</v>
      </c>
      <c r="C12" s="76" t="s">
        <v>123</v>
      </c>
      <c r="D12" s="76" t="s">
        <v>87</v>
      </c>
      <c r="E12" s="77">
        <v>1998</v>
      </c>
      <c r="F12" s="69"/>
      <c r="G12" s="69">
        <f t="shared" ca="1" si="0"/>
        <v>0.35506598466335237</v>
      </c>
      <c r="H12" s="63"/>
      <c r="I12" s="63"/>
      <c r="K12" s="161"/>
      <c r="L12" s="162"/>
      <c r="M12" s="162"/>
      <c r="N12" s="162"/>
      <c r="O12" s="162"/>
      <c r="P12" s="163"/>
    </row>
    <row r="13" spans="1:16" ht="17.25" customHeight="1" x14ac:dyDescent="0.2">
      <c r="A13" s="63">
        <v>5</v>
      </c>
      <c r="B13" s="64">
        <v>56</v>
      </c>
      <c r="C13" s="69" t="s">
        <v>122</v>
      </c>
      <c r="D13" s="76" t="s">
        <v>87</v>
      </c>
      <c r="E13" s="77">
        <v>1998</v>
      </c>
      <c r="F13" s="69"/>
      <c r="G13" s="69">
        <f t="shared" ca="1" si="0"/>
        <v>0.25359146103095598</v>
      </c>
      <c r="H13" s="63"/>
      <c r="I13" s="63"/>
      <c r="K13" s="161"/>
      <c r="L13" s="162"/>
      <c r="M13" s="162"/>
      <c r="N13" s="162"/>
      <c r="O13" s="162"/>
      <c r="P13" s="163"/>
    </row>
    <row r="14" spans="1:16" ht="17.25" customHeight="1" x14ac:dyDescent="0.2">
      <c r="A14" s="63">
        <v>6</v>
      </c>
      <c r="B14" s="64">
        <v>96</v>
      </c>
      <c r="C14" s="69" t="s">
        <v>127</v>
      </c>
      <c r="D14" s="65" t="s">
        <v>128</v>
      </c>
      <c r="E14" s="70">
        <v>1997</v>
      </c>
      <c r="F14" s="69"/>
      <c r="G14" s="69">
        <f t="shared" ca="1" si="0"/>
        <v>0.14605845617827007</v>
      </c>
      <c r="H14" s="63"/>
      <c r="I14" s="63"/>
      <c r="K14" s="161"/>
      <c r="L14" s="162"/>
      <c r="M14" s="162"/>
      <c r="N14" s="162"/>
      <c r="O14" s="162"/>
      <c r="P14" s="163"/>
    </row>
    <row r="15" spans="1:16" ht="17.25" customHeight="1" x14ac:dyDescent="0.2">
      <c r="A15" s="63">
        <v>7</v>
      </c>
      <c r="B15" s="64">
        <v>99</v>
      </c>
      <c r="C15" s="69" t="s">
        <v>124</v>
      </c>
      <c r="D15" s="76" t="s">
        <v>96</v>
      </c>
      <c r="E15" s="77">
        <v>1997</v>
      </c>
      <c r="F15" s="69"/>
      <c r="G15" s="69">
        <f t="shared" ca="1" si="0"/>
        <v>6.4967565306117692E-3</v>
      </c>
      <c r="H15" s="63"/>
      <c r="I15" s="63"/>
      <c r="K15" s="164"/>
      <c r="L15" s="165"/>
      <c r="M15" s="165"/>
      <c r="N15" s="165"/>
      <c r="O15" s="165"/>
      <c r="P15" s="166"/>
    </row>
    <row r="16" spans="1:16" ht="17.25" hidden="1" customHeight="1" x14ac:dyDescent="0.2">
      <c r="A16" s="63">
        <v>8</v>
      </c>
      <c r="B16" s="64"/>
      <c r="C16" s="69"/>
      <c r="D16" s="65"/>
      <c r="E16" s="70"/>
      <c r="F16" s="69"/>
      <c r="G16" s="69">
        <f t="shared" ref="G16:G24" ca="1" si="1">RAND()</f>
        <v>0.10129533920011724</v>
      </c>
      <c r="H16" s="63"/>
      <c r="I16" s="63"/>
    </row>
    <row r="17" spans="1:9" ht="17.25" hidden="1" customHeight="1" x14ac:dyDescent="0.2">
      <c r="A17" s="63">
        <v>9</v>
      </c>
      <c r="B17" s="64"/>
      <c r="C17" s="69"/>
      <c r="D17" s="65"/>
      <c r="E17" s="70"/>
      <c r="F17" s="69"/>
      <c r="G17" s="69">
        <f t="shared" ca="1" si="1"/>
        <v>7.4513383193739902E-2</v>
      </c>
      <c r="H17" s="63"/>
      <c r="I17" s="63"/>
    </row>
    <row r="18" spans="1:9" ht="17.25" hidden="1" customHeight="1" x14ac:dyDescent="0.2">
      <c r="A18" s="63">
        <v>10</v>
      </c>
      <c r="B18" s="64"/>
      <c r="C18" s="69"/>
      <c r="D18" s="65"/>
      <c r="E18" s="70"/>
      <c r="F18" s="69"/>
      <c r="G18" s="69">
        <f t="shared" ca="1" si="1"/>
        <v>0.2110983953978719</v>
      </c>
      <c r="H18" s="63"/>
      <c r="I18" s="63"/>
    </row>
    <row r="19" spans="1:9" ht="17.25" hidden="1" customHeight="1" x14ac:dyDescent="0.2">
      <c r="A19" s="63">
        <v>11</v>
      </c>
      <c r="B19" s="64"/>
      <c r="C19" s="69"/>
      <c r="D19" s="65"/>
      <c r="E19" s="70"/>
      <c r="F19" s="69"/>
      <c r="G19" s="69">
        <f t="shared" ca="1" si="1"/>
        <v>0.63361064188394123</v>
      </c>
      <c r="H19" s="63"/>
      <c r="I19" s="63"/>
    </row>
    <row r="20" spans="1:9" ht="17.25" hidden="1" customHeight="1" x14ac:dyDescent="0.2">
      <c r="A20" s="63">
        <v>12</v>
      </c>
      <c r="B20" s="64"/>
      <c r="C20" s="69"/>
      <c r="D20" s="65"/>
      <c r="E20" s="70"/>
      <c r="F20" s="69"/>
      <c r="G20" s="69">
        <f t="shared" ca="1" si="1"/>
        <v>0.79891998860864677</v>
      </c>
      <c r="H20" s="63"/>
      <c r="I20" s="63"/>
    </row>
    <row r="21" spans="1:9" ht="17.25" hidden="1" customHeight="1" x14ac:dyDescent="0.2">
      <c r="A21" s="63">
        <v>13</v>
      </c>
      <c r="B21" s="64"/>
      <c r="C21" s="69"/>
      <c r="D21" s="65"/>
      <c r="E21" s="70"/>
      <c r="F21" s="69"/>
      <c r="G21" s="69">
        <f t="shared" ca="1" si="1"/>
        <v>0.31548332429408532</v>
      </c>
      <c r="H21" s="63"/>
      <c r="I21" s="63"/>
    </row>
    <row r="22" spans="1:9" ht="17.25" hidden="1" customHeight="1" x14ac:dyDescent="0.2">
      <c r="A22" s="63">
        <v>14</v>
      </c>
      <c r="B22" s="64"/>
      <c r="C22" s="69"/>
      <c r="D22" s="65"/>
      <c r="E22" s="70"/>
      <c r="F22" s="69"/>
      <c r="G22" s="69">
        <f t="shared" ca="1" si="1"/>
        <v>0.858515300370842</v>
      </c>
      <c r="H22" s="63"/>
      <c r="I22" s="63"/>
    </row>
    <row r="23" spans="1:9" ht="17.25" hidden="1" customHeight="1" x14ac:dyDescent="0.2">
      <c r="A23" s="63">
        <v>15</v>
      </c>
      <c r="B23" s="64"/>
      <c r="C23" s="69"/>
      <c r="D23" s="65"/>
      <c r="E23" s="70"/>
      <c r="F23" s="69"/>
      <c r="G23" s="69">
        <f t="shared" ca="1" si="1"/>
        <v>0.6424164291506872</v>
      </c>
      <c r="H23" s="63"/>
      <c r="I23" s="63"/>
    </row>
    <row r="24" spans="1:9" ht="17.25" hidden="1" customHeight="1" x14ac:dyDescent="0.2">
      <c r="A24" s="63">
        <v>16</v>
      </c>
      <c r="B24" s="64"/>
      <c r="C24" s="69"/>
      <c r="D24" s="65"/>
      <c r="E24" s="70"/>
      <c r="F24" s="69"/>
      <c r="G24" s="69">
        <f t="shared" ca="1" si="1"/>
        <v>0.10377234428147952</v>
      </c>
      <c r="H24" s="63"/>
      <c r="I24" s="63"/>
    </row>
    <row r="25" spans="1:9" s="2" customFormat="1" ht="17.25" customHeight="1" x14ac:dyDescent="0.2">
      <c r="A25" s="16"/>
      <c r="B25" s="8"/>
      <c r="C25" s="8"/>
      <c r="D25" s="18"/>
      <c r="E25" s="60"/>
      <c r="F25" s="19"/>
      <c r="G25" s="8"/>
      <c r="H25" s="17"/>
      <c r="I25" s="17"/>
    </row>
    <row r="26" spans="1:9" s="2" customFormat="1" x14ac:dyDescent="0.2">
      <c r="A26" s="16"/>
      <c r="B26" s="8"/>
      <c r="C26" s="8"/>
      <c r="D26" s="18"/>
      <c r="E26" s="60"/>
      <c r="F26" s="19"/>
      <c r="G26" s="8"/>
      <c r="H26" s="17"/>
      <c r="I26" s="17"/>
    </row>
    <row r="27" spans="1:9" s="2" customFormat="1" x14ac:dyDescent="0.2">
      <c r="A27" s="16"/>
      <c r="B27" s="8"/>
      <c r="C27" s="8" t="s">
        <v>8</v>
      </c>
      <c r="D27" s="20">
        <f>COUNTA(C9:C24)</f>
        <v>7</v>
      </c>
      <c r="E27" s="61"/>
      <c r="F27" s="19"/>
      <c r="G27" s="8"/>
      <c r="H27" s="17"/>
      <c r="I27" s="17"/>
    </row>
    <row r="28" spans="1:9" s="2" customFormat="1" x14ac:dyDescent="0.2">
      <c r="A28" s="16"/>
      <c r="B28" s="8"/>
      <c r="C28" s="8" t="s">
        <v>9</v>
      </c>
      <c r="D28" s="20" t="e">
        <f>'Start Kids B F Q1'!D27+'Start Kids B P Q1'!D27+'Start Kids A F Q1'!D26+'Start Kids A P Q1'!D27+'Start YB F Q1'!D27+'Start YB P Q1'!D27+'Start YA F Q1'!D27+'Start YA P Q1 '!D27+'Start J F Q1'!D27+'Start J P Q1'!D27+#REF!+#REF!</f>
        <v>#REF!</v>
      </c>
      <c r="E28" s="61"/>
      <c r="F28" s="19"/>
      <c r="G28" s="8"/>
      <c r="H28" s="17"/>
      <c r="I28" s="17"/>
    </row>
    <row r="29" spans="1:9" x14ac:dyDescent="0.2">
      <c r="C29" t="s">
        <v>30</v>
      </c>
      <c r="D29" s="20">
        <f>COUNTA(I9:I24)</f>
        <v>0</v>
      </c>
    </row>
    <row r="30" spans="1:9" x14ac:dyDescent="0.2">
      <c r="C30" t="s">
        <v>31</v>
      </c>
      <c r="D30" s="20" t="e">
        <f>'Start Kids B F Q1'!D29+'Start Kids B P Q1'!D29+'Start Kids A F Q1'!D28+'Start Kids A P Q1'!D29+'Start YB F Q1'!D29+'Start YB P Q1'!D29+'Start YA F Q1'!D29+'Start YA P Q1 '!D29+'Start J F Q1'!D29+'Start J P Q1'!D29+#REF!+#REF!</f>
        <v>#REF!</v>
      </c>
    </row>
  </sheetData>
  <autoFilter ref="B8:I8">
    <sortState ref="B9:I15">
      <sortCondition descending="1" ref="G8"/>
    </sortState>
  </autoFilter>
  <mergeCells count="5">
    <mergeCell ref="A1:F1"/>
    <mergeCell ref="A2:F2"/>
    <mergeCell ref="A4:F4"/>
    <mergeCell ref="A6:F6"/>
    <mergeCell ref="K1:P1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4" workbookViewId="0">
      <selection activeCell="B9" sqref="B9:E12"/>
    </sheetView>
  </sheetViews>
  <sheetFormatPr defaultRowHeight="12.75" x14ac:dyDescent="0.2"/>
  <cols>
    <col min="1" max="1" width="4.140625" customWidth="1"/>
    <col min="2" max="2" width="4.28515625" customWidth="1"/>
    <col min="3" max="3" width="23.5703125" customWidth="1"/>
    <col min="4" max="4" width="19.85546875" customWidth="1"/>
    <col min="5" max="5" width="5.28515625" style="62" customWidth="1"/>
    <col min="6" max="7" width="6.85546875" customWidth="1"/>
    <col min="8" max="8" width="6.28515625" customWidth="1"/>
    <col min="9" max="10" width="5.7109375" customWidth="1"/>
  </cols>
  <sheetData>
    <row r="1" spans="1:16" s="35" customFormat="1" ht="35.25" customHeight="1" thickBot="1" x14ac:dyDescent="0.25">
      <c r="A1" s="146" t="s">
        <v>17</v>
      </c>
      <c r="B1" s="147"/>
      <c r="C1" s="147"/>
      <c r="D1" s="147"/>
      <c r="E1" s="147"/>
      <c r="F1" s="148"/>
      <c r="G1" s="83"/>
      <c r="H1" s="83"/>
      <c r="I1" s="83"/>
      <c r="K1" s="158" t="s">
        <v>35</v>
      </c>
      <c r="L1" s="159"/>
      <c r="M1" s="159"/>
      <c r="N1" s="159"/>
      <c r="O1" s="159"/>
      <c r="P1" s="160"/>
    </row>
    <row r="2" spans="1:16" s="35" customFormat="1" ht="24.75" customHeight="1" x14ac:dyDescent="0.3">
      <c r="A2" s="149" t="s">
        <v>32</v>
      </c>
      <c r="B2" s="150"/>
      <c r="C2" s="150"/>
      <c r="D2" s="150"/>
      <c r="E2" s="150"/>
      <c r="F2" s="151"/>
      <c r="G2" s="83"/>
      <c r="H2" s="83"/>
      <c r="I2" s="83"/>
      <c r="K2" s="161"/>
      <c r="L2" s="162"/>
      <c r="M2" s="162"/>
      <c r="N2" s="162"/>
      <c r="O2" s="162"/>
      <c r="P2" s="163"/>
    </row>
    <row r="3" spans="1:16" s="35" customFormat="1" x14ac:dyDescent="0.2">
      <c r="A3" s="37"/>
      <c r="B3" s="83"/>
      <c r="C3" s="83"/>
      <c r="D3" s="83"/>
      <c r="E3" s="57"/>
      <c r="K3" s="161"/>
      <c r="L3" s="162"/>
      <c r="M3" s="162"/>
      <c r="N3" s="162"/>
      <c r="O3" s="162"/>
      <c r="P3" s="163"/>
    </row>
    <row r="4" spans="1:16" s="35" customFormat="1" ht="20.25" x14ac:dyDescent="0.3">
      <c r="A4" s="152" t="s">
        <v>97</v>
      </c>
      <c r="B4" s="153"/>
      <c r="C4" s="153"/>
      <c r="D4" s="153"/>
      <c r="E4" s="153"/>
      <c r="F4" s="154"/>
      <c r="G4" s="80"/>
      <c r="H4" s="80"/>
      <c r="I4" s="80"/>
      <c r="K4" s="161"/>
      <c r="L4" s="162"/>
      <c r="M4" s="162"/>
      <c r="N4" s="162"/>
      <c r="O4" s="162"/>
      <c r="P4" s="163"/>
    </row>
    <row r="5" spans="1:16" s="35" customFormat="1" ht="13.5" thickBot="1" x14ac:dyDescent="0.25">
      <c r="E5" s="57"/>
      <c r="K5" s="161"/>
      <c r="L5" s="162"/>
      <c r="M5" s="162"/>
      <c r="N5" s="162"/>
      <c r="O5" s="162"/>
      <c r="P5" s="163"/>
    </row>
    <row r="6" spans="1:16" ht="27" thickBot="1" x14ac:dyDescent="0.45">
      <c r="A6" s="167" t="s">
        <v>71</v>
      </c>
      <c r="B6" s="168"/>
      <c r="C6" s="168"/>
      <c r="D6" s="168"/>
      <c r="E6" s="168"/>
      <c r="F6" s="169"/>
      <c r="G6" s="21"/>
      <c r="H6" s="21"/>
      <c r="I6" s="21"/>
      <c r="K6" s="161"/>
      <c r="L6" s="162"/>
      <c r="M6" s="162"/>
      <c r="N6" s="162"/>
      <c r="O6" s="162"/>
      <c r="P6" s="163"/>
    </row>
    <row r="7" spans="1:16" x14ac:dyDescent="0.2">
      <c r="A7" s="22"/>
      <c r="B7" s="22"/>
      <c r="C7" s="22"/>
      <c r="D7" s="22"/>
      <c r="E7" s="58"/>
      <c r="K7" s="161"/>
      <c r="L7" s="162"/>
      <c r="M7" s="162"/>
      <c r="N7" s="162"/>
      <c r="O7" s="162"/>
      <c r="P7" s="163"/>
    </row>
    <row r="8" spans="1:16" x14ac:dyDescent="0.2">
      <c r="A8" s="6" t="s">
        <v>5</v>
      </c>
      <c r="B8" s="6" t="s">
        <v>6</v>
      </c>
      <c r="C8" s="6" t="s">
        <v>0</v>
      </c>
      <c r="D8" s="6" t="s">
        <v>1</v>
      </c>
      <c r="E8" s="59" t="s">
        <v>23</v>
      </c>
      <c r="F8" s="6"/>
      <c r="G8" s="5" t="s">
        <v>7</v>
      </c>
      <c r="H8" s="6" t="s">
        <v>34</v>
      </c>
      <c r="I8" s="6" t="s">
        <v>29</v>
      </c>
      <c r="K8" s="161"/>
      <c r="L8" s="162"/>
      <c r="M8" s="162"/>
      <c r="N8" s="162"/>
      <c r="O8" s="162"/>
      <c r="P8" s="163"/>
    </row>
    <row r="9" spans="1:16" ht="17.25" customHeight="1" x14ac:dyDescent="0.2">
      <c r="A9" s="63">
        <v>1</v>
      </c>
      <c r="B9" s="64">
        <v>88</v>
      </c>
      <c r="C9" s="69" t="s">
        <v>132</v>
      </c>
      <c r="D9" s="76" t="s">
        <v>133</v>
      </c>
      <c r="E9" s="77">
        <v>1995</v>
      </c>
      <c r="F9" s="69"/>
      <c r="G9" s="69">
        <f ca="1">RAND()</f>
        <v>0.61328729590408881</v>
      </c>
      <c r="H9" s="63"/>
      <c r="I9" s="63"/>
      <c r="K9" s="161"/>
      <c r="L9" s="162"/>
      <c r="M9" s="162"/>
      <c r="N9" s="162"/>
      <c r="O9" s="162"/>
      <c r="P9" s="163"/>
    </row>
    <row r="10" spans="1:16" ht="17.25" customHeight="1" x14ac:dyDescent="0.2">
      <c r="A10" s="63">
        <v>2</v>
      </c>
      <c r="B10" s="64">
        <v>72</v>
      </c>
      <c r="C10" s="69" t="s">
        <v>129</v>
      </c>
      <c r="D10" s="76" t="s">
        <v>86</v>
      </c>
      <c r="E10" s="77">
        <v>1996</v>
      </c>
      <c r="F10" s="69"/>
      <c r="G10" s="69">
        <f ca="1">RAND()</f>
        <v>0.90577695183302875</v>
      </c>
      <c r="H10" s="63"/>
      <c r="I10" s="63"/>
      <c r="K10" s="161"/>
      <c r="L10" s="162"/>
      <c r="M10" s="162"/>
      <c r="N10" s="162"/>
      <c r="O10" s="162"/>
      <c r="P10" s="163"/>
    </row>
    <row r="11" spans="1:16" ht="17.25" customHeight="1" x14ac:dyDescent="0.2">
      <c r="A11" s="63">
        <v>3</v>
      </c>
      <c r="B11" s="64">
        <v>70</v>
      </c>
      <c r="C11" s="76" t="s">
        <v>131</v>
      </c>
      <c r="D11" s="76" t="s">
        <v>86</v>
      </c>
      <c r="E11" s="77">
        <v>1996</v>
      </c>
      <c r="F11" s="69"/>
      <c r="G11" s="69">
        <f ca="1">RAND()</f>
        <v>0.9085538118812958</v>
      </c>
      <c r="H11" s="63"/>
      <c r="I11" s="63"/>
      <c r="K11" s="161"/>
      <c r="L11" s="162"/>
      <c r="M11" s="162"/>
      <c r="N11" s="162"/>
      <c r="O11" s="162"/>
      <c r="P11" s="163"/>
    </row>
    <row r="12" spans="1:16" ht="17.25" customHeight="1" x14ac:dyDescent="0.2">
      <c r="A12" s="63">
        <v>4</v>
      </c>
      <c r="B12" s="64">
        <v>81</v>
      </c>
      <c r="C12" s="69" t="s">
        <v>130</v>
      </c>
      <c r="D12" s="76" t="s">
        <v>96</v>
      </c>
      <c r="E12" s="77">
        <v>1995</v>
      </c>
      <c r="F12" s="69"/>
      <c r="G12" s="69">
        <f ca="1">RAND()</f>
        <v>0.97969864160368092</v>
      </c>
      <c r="H12" s="63"/>
      <c r="I12" s="63"/>
      <c r="K12" s="161"/>
      <c r="L12" s="162"/>
      <c r="M12" s="162"/>
      <c r="N12" s="162"/>
      <c r="O12" s="162"/>
      <c r="P12" s="163"/>
    </row>
    <row r="13" spans="1:16" ht="17.25" hidden="1" customHeight="1" x14ac:dyDescent="0.2">
      <c r="A13" s="63">
        <v>5</v>
      </c>
      <c r="B13" s="64"/>
      <c r="C13" s="76"/>
      <c r="D13" s="76"/>
      <c r="E13" s="77"/>
      <c r="F13" s="69"/>
      <c r="G13" s="69">
        <f t="shared" ref="G13:G24" ca="1" si="0">RAND()</f>
        <v>0.31951904948333543</v>
      </c>
      <c r="H13" s="63"/>
      <c r="I13" s="63"/>
      <c r="K13" s="161"/>
      <c r="L13" s="162"/>
      <c r="M13" s="162"/>
      <c r="N13" s="162"/>
      <c r="O13" s="162"/>
      <c r="P13" s="163"/>
    </row>
    <row r="14" spans="1:16" ht="17.25" hidden="1" customHeight="1" x14ac:dyDescent="0.2">
      <c r="A14" s="63">
        <v>6</v>
      </c>
      <c r="B14" s="64"/>
      <c r="C14" s="76"/>
      <c r="D14" s="76"/>
      <c r="E14" s="77"/>
      <c r="F14" s="69"/>
      <c r="G14" s="69">
        <f t="shared" ca="1" si="0"/>
        <v>0.70928887948456876</v>
      </c>
      <c r="H14" s="63"/>
      <c r="I14" s="63"/>
      <c r="K14" s="161"/>
      <c r="L14" s="162"/>
      <c r="M14" s="162"/>
      <c r="N14" s="162"/>
      <c r="O14" s="162"/>
      <c r="P14" s="163"/>
    </row>
    <row r="15" spans="1:16" ht="17.25" hidden="1" customHeight="1" x14ac:dyDescent="0.2">
      <c r="A15" s="63">
        <v>7</v>
      </c>
      <c r="B15" s="64"/>
      <c r="C15" s="69"/>
      <c r="D15" s="65"/>
      <c r="E15" s="70"/>
      <c r="F15" s="69"/>
      <c r="G15" s="69">
        <f t="shared" ca="1" si="0"/>
        <v>1.845565356281631E-2</v>
      </c>
      <c r="H15" s="63"/>
      <c r="I15" s="63"/>
      <c r="K15" s="164"/>
      <c r="L15" s="165"/>
      <c r="M15" s="165"/>
      <c r="N15" s="165"/>
      <c r="O15" s="165"/>
      <c r="P15" s="166"/>
    </row>
    <row r="16" spans="1:16" ht="17.25" hidden="1" customHeight="1" x14ac:dyDescent="0.2">
      <c r="A16" s="63">
        <v>8</v>
      </c>
      <c r="B16" s="64"/>
      <c r="C16" s="69"/>
      <c r="D16" s="65"/>
      <c r="E16" s="70"/>
      <c r="F16" s="69"/>
      <c r="G16" s="69">
        <f t="shared" ca="1" si="0"/>
        <v>0.43537670419105701</v>
      </c>
      <c r="H16" s="63"/>
      <c r="I16" s="63"/>
    </row>
    <row r="17" spans="1:9" ht="17.25" hidden="1" customHeight="1" x14ac:dyDescent="0.2">
      <c r="A17" s="63">
        <v>9</v>
      </c>
      <c r="B17" s="64"/>
      <c r="C17" s="69"/>
      <c r="D17" s="65"/>
      <c r="E17" s="70"/>
      <c r="F17" s="69"/>
      <c r="G17" s="69">
        <f t="shared" ca="1" si="0"/>
        <v>0.94948178621025237</v>
      </c>
      <c r="H17" s="63"/>
      <c r="I17" s="63"/>
    </row>
    <row r="18" spans="1:9" ht="17.25" hidden="1" customHeight="1" x14ac:dyDescent="0.2">
      <c r="A18" s="63">
        <v>10</v>
      </c>
      <c r="B18" s="64"/>
      <c r="C18" s="69"/>
      <c r="D18" s="65"/>
      <c r="E18" s="70"/>
      <c r="F18" s="69"/>
      <c r="G18" s="69">
        <f t="shared" ca="1" si="0"/>
        <v>0.71388042321270784</v>
      </c>
      <c r="H18" s="63"/>
      <c r="I18" s="63"/>
    </row>
    <row r="19" spans="1:9" ht="17.25" hidden="1" customHeight="1" x14ac:dyDescent="0.2">
      <c r="A19" s="63">
        <v>11</v>
      </c>
      <c r="B19" s="64"/>
      <c r="C19" s="69"/>
      <c r="D19" s="65"/>
      <c r="E19" s="70"/>
      <c r="F19" s="69"/>
      <c r="G19" s="69">
        <f t="shared" ca="1" si="0"/>
        <v>0.74369826887671975</v>
      </c>
      <c r="H19" s="63"/>
      <c r="I19" s="63"/>
    </row>
    <row r="20" spans="1:9" ht="17.25" hidden="1" customHeight="1" x14ac:dyDescent="0.2">
      <c r="A20" s="63">
        <v>12</v>
      </c>
      <c r="B20" s="64"/>
      <c r="C20" s="69"/>
      <c r="D20" s="65"/>
      <c r="E20" s="70"/>
      <c r="F20" s="69"/>
      <c r="G20" s="69">
        <f t="shared" ca="1" si="0"/>
        <v>0.63634821070566339</v>
      </c>
      <c r="H20" s="63"/>
      <c r="I20" s="63"/>
    </row>
    <row r="21" spans="1:9" ht="17.25" hidden="1" customHeight="1" x14ac:dyDescent="0.2">
      <c r="A21" s="63">
        <v>13</v>
      </c>
      <c r="B21" s="64"/>
      <c r="C21" s="69"/>
      <c r="D21" s="65"/>
      <c r="E21" s="70"/>
      <c r="F21" s="69"/>
      <c r="G21" s="69">
        <f t="shared" ca="1" si="0"/>
        <v>0.80238038023011526</v>
      </c>
      <c r="H21" s="63"/>
      <c r="I21" s="63"/>
    </row>
    <row r="22" spans="1:9" ht="17.25" hidden="1" customHeight="1" x14ac:dyDescent="0.2">
      <c r="A22" s="63">
        <v>14</v>
      </c>
      <c r="B22" s="64"/>
      <c r="C22" s="69"/>
      <c r="D22" s="65"/>
      <c r="E22" s="70"/>
      <c r="F22" s="69"/>
      <c r="G22" s="69">
        <f t="shared" ca="1" si="0"/>
        <v>0.94270911175677041</v>
      </c>
      <c r="H22" s="63"/>
      <c r="I22" s="63"/>
    </row>
    <row r="23" spans="1:9" ht="17.25" hidden="1" customHeight="1" x14ac:dyDescent="0.2">
      <c r="A23" s="63">
        <v>15</v>
      </c>
      <c r="B23" s="64"/>
      <c r="C23" s="69"/>
      <c r="D23" s="65"/>
      <c r="E23" s="70"/>
      <c r="F23" s="69"/>
      <c r="G23" s="69">
        <f t="shared" ca="1" si="0"/>
        <v>0.15008724246543392</v>
      </c>
      <c r="H23" s="63"/>
      <c r="I23" s="63"/>
    </row>
    <row r="24" spans="1:9" ht="17.25" hidden="1" customHeight="1" x14ac:dyDescent="0.2">
      <c r="A24" s="63">
        <v>16</v>
      </c>
      <c r="B24" s="64"/>
      <c r="C24" s="69"/>
      <c r="D24" s="65"/>
      <c r="E24" s="70"/>
      <c r="F24" s="69"/>
      <c r="G24" s="69">
        <f t="shared" ca="1" si="0"/>
        <v>0.92059092146098365</v>
      </c>
      <c r="H24" s="63"/>
      <c r="I24" s="63"/>
    </row>
    <row r="25" spans="1:9" s="2" customFormat="1" ht="17.25" customHeight="1" x14ac:dyDescent="0.2">
      <c r="A25" s="16"/>
      <c r="B25" s="8"/>
      <c r="C25" s="8"/>
      <c r="D25" s="18"/>
      <c r="E25" s="60"/>
      <c r="F25" s="19"/>
      <c r="G25" s="8"/>
      <c r="H25" s="17"/>
      <c r="I25" s="17"/>
    </row>
    <row r="26" spans="1:9" s="2" customFormat="1" x14ac:dyDescent="0.2">
      <c r="A26" s="16"/>
      <c r="B26" s="8"/>
      <c r="C26" s="8"/>
      <c r="D26" s="18"/>
      <c r="E26" s="60"/>
      <c r="F26" s="19"/>
      <c r="G26" s="8"/>
      <c r="H26" s="17"/>
      <c r="I26" s="17"/>
    </row>
    <row r="27" spans="1:9" s="2" customFormat="1" x14ac:dyDescent="0.2">
      <c r="A27" s="16"/>
      <c r="B27" s="8"/>
      <c r="C27" s="8" t="s">
        <v>8</v>
      </c>
      <c r="D27" s="20">
        <f>COUNTA(C9:C24)</f>
        <v>4</v>
      </c>
      <c r="E27" s="61"/>
      <c r="F27" s="19"/>
      <c r="G27" s="8"/>
      <c r="H27" s="17"/>
      <c r="I27" s="17"/>
    </row>
    <row r="28" spans="1:9" s="2" customFormat="1" x14ac:dyDescent="0.2">
      <c r="A28" s="16"/>
      <c r="B28" s="8"/>
      <c r="C28" s="8" t="s">
        <v>9</v>
      </c>
      <c r="D28" s="20" t="e">
        <f>'Start Kids B F Q1'!D27+'Start Kids B P Q1'!D27+'Start Kids A F Q1'!D26+'Start Kids A P Q1'!D27+'Start YB F Q1'!D27+'Start YB P Q1'!D27+'Start YA F Q1'!D27+'Start YA P Q1 '!D27+'Start J F Q1'!D27+'Start J P Q1'!D27+#REF!+#REF!</f>
        <v>#REF!</v>
      </c>
      <c r="E28" s="61"/>
      <c r="F28" s="19"/>
      <c r="G28" s="8"/>
      <c r="H28" s="17"/>
      <c r="I28" s="17"/>
    </row>
    <row r="29" spans="1:9" x14ac:dyDescent="0.2">
      <c r="C29" t="s">
        <v>30</v>
      </c>
      <c r="D29" s="20">
        <f>COUNTA(I9:I24)</f>
        <v>0</v>
      </c>
    </row>
    <row r="30" spans="1:9" x14ac:dyDescent="0.2">
      <c r="C30" t="s">
        <v>31</v>
      </c>
      <c r="D30" s="20" t="e">
        <f>'Start Kids B F Q1'!D29+'Start Kids B P Q1'!D29+'Start Kids A F Q1'!D28+'Start Kids A P Q1'!D29+'Start YB F Q1'!D29+'Start YB P Q1'!D29+'Start YA F Q1'!D29+'Start YA P Q1 '!D29+'Start J F Q1'!D29+'Start J P Q1'!D29+#REF!+#REF!</f>
        <v>#REF!</v>
      </c>
    </row>
  </sheetData>
  <autoFilter ref="B8:I8">
    <sortState ref="B9:I12">
      <sortCondition descending="1" ref="G8"/>
    </sortState>
  </autoFilter>
  <mergeCells count="5">
    <mergeCell ref="A1:F1"/>
    <mergeCell ref="K1:P15"/>
    <mergeCell ref="A2:F2"/>
    <mergeCell ref="A4:F4"/>
    <mergeCell ref="A6:F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 alignWithMargins="0">
    <oddHeader>&amp;L&amp;G&amp;C&amp;"Arial,Fet"Junior SM - Lead</oddHeader>
    <oddFooter>&amp;C&amp;"Trebuchet MS,Normal"&amp;12Arrangör: Kvibergs Klätterklubb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50</vt:i4>
      </vt:variant>
      <vt:variant>
        <vt:lpstr>Namngivna områden</vt:lpstr>
      </vt:variant>
      <vt:variant>
        <vt:i4>60</vt:i4>
      </vt:variant>
    </vt:vector>
  </HeadingPairs>
  <TitlesOfParts>
    <vt:vector size="110" baseType="lpstr">
      <vt:lpstr>Start Kids B F Q1</vt:lpstr>
      <vt:lpstr>Start Kids B P Q1</vt:lpstr>
      <vt:lpstr>Start Kids A F Q1</vt:lpstr>
      <vt:lpstr>Start Kids A P Q1</vt:lpstr>
      <vt:lpstr>Start YB F Q1</vt:lpstr>
      <vt:lpstr>Start YB P Q1</vt:lpstr>
      <vt:lpstr>Start YA F Q1</vt:lpstr>
      <vt:lpstr>Start YA P Q1 </vt:lpstr>
      <vt:lpstr>Start J F Q1</vt:lpstr>
      <vt:lpstr>Start J P Q1</vt:lpstr>
      <vt:lpstr>Start Kids B F Q2</vt:lpstr>
      <vt:lpstr>Start Kids B P Q2</vt:lpstr>
      <vt:lpstr>Start Kids A F Q2</vt:lpstr>
      <vt:lpstr>Start Kids A P Q2</vt:lpstr>
      <vt:lpstr>Start YB F Q2</vt:lpstr>
      <vt:lpstr>Start YB P Q2</vt:lpstr>
      <vt:lpstr>Start YA F Q2</vt:lpstr>
      <vt:lpstr>Start YA P Q2</vt:lpstr>
      <vt:lpstr>Start J F Q2</vt:lpstr>
      <vt:lpstr>Start J P Q2</vt:lpstr>
      <vt:lpstr>Start Kids B F Final</vt:lpstr>
      <vt:lpstr>Start Kids B P Final</vt:lpstr>
      <vt:lpstr>Start Kids A F Final</vt:lpstr>
      <vt:lpstr>Start Kids A P Final</vt:lpstr>
      <vt:lpstr>Start YB F Final</vt:lpstr>
      <vt:lpstr>Start YB P Final</vt:lpstr>
      <vt:lpstr>Start YA F Final</vt:lpstr>
      <vt:lpstr>Start YA P Final</vt:lpstr>
      <vt:lpstr>Start J F Final</vt:lpstr>
      <vt:lpstr>Start J P Final</vt:lpstr>
      <vt:lpstr>Kids B F KVAL</vt:lpstr>
      <vt:lpstr>Kids B P KVAL</vt:lpstr>
      <vt:lpstr>Kids A F KVAL</vt:lpstr>
      <vt:lpstr>Kids A P KVAL</vt:lpstr>
      <vt:lpstr>YB F KVAL</vt:lpstr>
      <vt:lpstr>YB P Kval</vt:lpstr>
      <vt:lpstr>YA F KVAL</vt:lpstr>
      <vt:lpstr>YA P Kval</vt:lpstr>
      <vt:lpstr>J F Kval</vt:lpstr>
      <vt:lpstr> J P Kval</vt:lpstr>
      <vt:lpstr>Kids B F FINAL</vt:lpstr>
      <vt:lpstr>Kids B P FINAL</vt:lpstr>
      <vt:lpstr>Kids A F FINAL</vt:lpstr>
      <vt:lpstr>Kids A P FINAL</vt:lpstr>
      <vt:lpstr>YB F FINAL</vt:lpstr>
      <vt:lpstr>YB P FINAL</vt:lpstr>
      <vt:lpstr>YA F FINAL</vt:lpstr>
      <vt:lpstr>YA P FINAL</vt:lpstr>
      <vt:lpstr>J F FINAL</vt:lpstr>
      <vt:lpstr>J P FINAL</vt:lpstr>
      <vt:lpstr>' J P Kval'!Utskriftsområde</vt:lpstr>
      <vt:lpstr>'J F FINAL'!Utskriftsområde</vt:lpstr>
      <vt:lpstr>'J F Kval'!Utskriftsområde</vt:lpstr>
      <vt:lpstr>'J P FINAL'!Utskriftsområde</vt:lpstr>
      <vt:lpstr>'Kids A F FINAL'!Utskriftsområde</vt:lpstr>
      <vt:lpstr>'Kids A F KVAL'!Utskriftsområde</vt:lpstr>
      <vt:lpstr>'Kids A P FINAL'!Utskriftsområde</vt:lpstr>
      <vt:lpstr>'Kids A P KVAL'!Utskriftsområde</vt:lpstr>
      <vt:lpstr>'Kids B F FINAL'!Utskriftsområde</vt:lpstr>
      <vt:lpstr>'Kids B F KVAL'!Utskriftsområde</vt:lpstr>
      <vt:lpstr>'Kids B P FINAL'!Utskriftsområde</vt:lpstr>
      <vt:lpstr>'Kids B P KVAL'!Utskriftsområde</vt:lpstr>
      <vt:lpstr>'Start J F Final'!Utskriftsområde</vt:lpstr>
      <vt:lpstr>'Start J F Q1'!Utskriftsområde</vt:lpstr>
      <vt:lpstr>'Start J F Q2'!Utskriftsområde</vt:lpstr>
      <vt:lpstr>'Start J P Final'!Utskriftsområde</vt:lpstr>
      <vt:lpstr>'Start J P Q1'!Utskriftsområde</vt:lpstr>
      <vt:lpstr>'Start J P Q2'!Utskriftsområde</vt:lpstr>
      <vt:lpstr>'Start Kids A F Final'!Utskriftsområde</vt:lpstr>
      <vt:lpstr>'Start Kids A F Q1'!Utskriftsområde</vt:lpstr>
      <vt:lpstr>'Start Kids A F Q2'!Utskriftsområde</vt:lpstr>
      <vt:lpstr>'Start Kids A P Final'!Utskriftsområde</vt:lpstr>
      <vt:lpstr>'Start Kids A P Q1'!Utskriftsområde</vt:lpstr>
      <vt:lpstr>'Start Kids A P Q2'!Utskriftsområde</vt:lpstr>
      <vt:lpstr>'Start Kids B F Final'!Utskriftsområde</vt:lpstr>
      <vt:lpstr>'Start Kids B F Q1'!Utskriftsområde</vt:lpstr>
      <vt:lpstr>'Start Kids B F Q2'!Utskriftsområde</vt:lpstr>
      <vt:lpstr>'Start Kids B P Final'!Utskriftsområde</vt:lpstr>
      <vt:lpstr>'Start Kids B P Q1'!Utskriftsområde</vt:lpstr>
      <vt:lpstr>'Start Kids B P Q2'!Utskriftsområde</vt:lpstr>
      <vt:lpstr>'Start YA F Final'!Utskriftsområde</vt:lpstr>
      <vt:lpstr>'Start YA F Q1'!Utskriftsområde</vt:lpstr>
      <vt:lpstr>'Start YA F Q2'!Utskriftsområde</vt:lpstr>
      <vt:lpstr>'Start YA P Final'!Utskriftsområde</vt:lpstr>
      <vt:lpstr>'Start YA P Q1 '!Utskriftsområde</vt:lpstr>
      <vt:lpstr>'Start YA P Q2'!Utskriftsområde</vt:lpstr>
      <vt:lpstr>'Start YB F Final'!Utskriftsområde</vt:lpstr>
      <vt:lpstr>'Start YB F Q1'!Utskriftsområde</vt:lpstr>
      <vt:lpstr>'Start YB F Q2'!Utskriftsområde</vt:lpstr>
      <vt:lpstr>'Start YB P Final'!Utskriftsområde</vt:lpstr>
      <vt:lpstr>'Start YB P Q1'!Utskriftsområde</vt:lpstr>
      <vt:lpstr>'Start YB P Q2'!Utskriftsområde</vt:lpstr>
      <vt:lpstr>'YA F FINAL'!Utskriftsområde</vt:lpstr>
      <vt:lpstr>'YA F KVAL'!Utskriftsområde</vt:lpstr>
      <vt:lpstr>'YA P FINAL'!Utskriftsområde</vt:lpstr>
      <vt:lpstr>'YA P Kval'!Utskriftsområde</vt:lpstr>
      <vt:lpstr>'YB F FINAL'!Utskriftsområde</vt:lpstr>
      <vt:lpstr>'YB F KVAL'!Utskriftsområde</vt:lpstr>
      <vt:lpstr>'YB P FINAL'!Utskriftsområde</vt:lpstr>
      <vt:lpstr>'YB P Kval'!Utskriftsområde</vt:lpstr>
      <vt:lpstr>' J P Kval'!Utskriftsrubriker</vt:lpstr>
      <vt:lpstr>'J F Kval'!Utskriftsrubriker</vt:lpstr>
      <vt:lpstr>'Kids A F KVAL'!Utskriftsrubriker</vt:lpstr>
      <vt:lpstr>'Kids A P KVAL'!Utskriftsrubriker</vt:lpstr>
      <vt:lpstr>'Kids B F KVAL'!Utskriftsrubriker</vt:lpstr>
      <vt:lpstr>'Kids B P KVAL'!Utskriftsrubriker</vt:lpstr>
      <vt:lpstr>'YA F KVAL'!Utskriftsrubriker</vt:lpstr>
      <vt:lpstr>'YA P Kval'!Utskriftsrubriker</vt:lpstr>
      <vt:lpstr>'YB F KVAL'!Utskriftsrubriker</vt:lpstr>
      <vt:lpstr>'YB P Kval'!Utskriftsrubriker</vt:lpstr>
    </vt:vector>
  </TitlesOfParts>
  <Manager>Lars Högström</Manager>
  <Company>Svenska Klätterförbundet</Company>
  <LinksUpToDate>false</LinksUpToDate>
  <SharedDoc>false</SharedDoc>
  <HyperlinkBase>www.klatterforbundet.se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Sekretary</dc:title>
  <dc:subject>Nordic Junior Championchips, Lead</dc:subject>
  <dc:creator>Mats Engquist</dc:creator>
  <cp:keywords>Climbing</cp:keywords>
  <cp:lastModifiedBy>Linda Söderlund (Klätterförbundet)</cp:lastModifiedBy>
  <cp:lastPrinted>2014-05-10T18:49:14Z</cp:lastPrinted>
  <dcterms:created xsi:type="dcterms:W3CDTF">2004-02-08T09:46:12Z</dcterms:created>
  <dcterms:modified xsi:type="dcterms:W3CDTF">2014-05-15T14:39:13Z</dcterms:modified>
  <cp:category>Results</cp:category>
  <cp:contentStatus>Working</cp:contentStatus>
</cp:coreProperties>
</file>